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.lee2\OneDrive - HHS Office of the Secretary\Documents\ITAS Entries\FYI and Templates\"/>
    </mc:Choice>
  </mc:AlternateContent>
  <xr:revisionPtr revIDLastSave="0" documentId="13_ncr:1_{E3BED421-1B4B-4BDF-BF2A-36AAA7F16D57}" xr6:coauthVersionLast="47" xr6:coauthVersionMax="47" xr10:uidLastSave="{00000000-0000-0000-0000-000000000000}"/>
  <bookViews>
    <workbookView xWindow="-28920" yWindow="-120" windowWidth="29040" windowHeight="15840" xr2:uid="{0AA4FDD4-6314-4D5D-9342-6DA99324734C}"/>
  </bookViews>
  <sheets>
    <sheet name="FY24" sheetId="1" r:id="rId1"/>
    <sheet name="On Call Calendar" sheetId="6" r:id="rId2"/>
    <sheet name="Instructions" sheetId="7" r:id="rId3"/>
    <sheet name="Justification Details" sheetId="3" state="hidden" r:id="rId4"/>
    <sheet name="TC AO Data dump" sheetId="5" state="hidden" r:id="rId5"/>
    <sheet name="List" sheetId="2" state="hidden" r:id="rId6"/>
  </sheets>
  <definedNames>
    <definedName name="EndTimes">'FY24'!$K$2:$K$112</definedName>
    <definedName name="_xlnm.Print_Area" localSheetId="0">'FY24'!$B$1:$S$67</definedName>
    <definedName name="StartTimes">'FY24'!$J$2:$J$112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G28" i="2" s="1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K66" i="1"/>
  <c r="B3" i="2"/>
  <c r="C3" i="2"/>
  <c r="M17" i="1" l="1"/>
  <c r="K14" i="1"/>
  <c r="N4" i="1"/>
  <c r="P17" i="3" l="1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B21" i="3"/>
  <c r="P19" i="3"/>
  <c r="P18" i="3"/>
  <c r="C9" i="3"/>
  <c r="D9" i="3"/>
  <c r="E9" i="3"/>
  <c r="F9" i="3"/>
  <c r="G9" i="3"/>
  <c r="H9" i="3"/>
  <c r="I9" i="3"/>
  <c r="J9" i="3"/>
  <c r="K9" i="3"/>
  <c r="L9" i="3"/>
  <c r="M9" i="3"/>
  <c r="N9" i="3"/>
  <c r="O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B10" i="3"/>
  <c r="B9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C6" i="3"/>
  <c r="D6" i="3"/>
  <c r="E6" i="3"/>
  <c r="F6" i="3"/>
  <c r="G6" i="3"/>
  <c r="H6" i="3"/>
  <c r="I6" i="3"/>
  <c r="J6" i="3"/>
  <c r="K6" i="3"/>
  <c r="L6" i="3"/>
  <c r="M6" i="3"/>
  <c r="N6" i="3"/>
  <c r="O6" i="3"/>
  <c r="B6" i="3"/>
  <c r="C4" i="3"/>
  <c r="D4" i="3"/>
  <c r="E4" i="3"/>
  <c r="F4" i="3"/>
  <c r="G4" i="3"/>
  <c r="H4" i="3"/>
  <c r="I4" i="3"/>
  <c r="J4" i="3"/>
  <c r="K4" i="3"/>
  <c r="L4" i="3"/>
  <c r="M4" i="3"/>
  <c r="N4" i="3"/>
  <c r="O4" i="3"/>
  <c r="B4" i="3"/>
  <c r="C3" i="3"/>
  <c r="D3" i="3"/>
  <c r="E3" i="3"/>
  <c r="F3" i="3"/>
  <c r="G3" i="3"/>
  <c r="H3" i="3"/>
  <c r="I3" i="3"/>
  <c r="J3" i="3"/>
  <c r="K3" i="3"/>
  <c r="L3" i="3"/>
  <c r="M3" i="3"/>
  <c r="N3" i="3"/>
  <c r="O3" i="3"/>
  <c r="B3" i="3"/>
  <c r="E28" i="2"/>
  <c r="I3" i="2"/>
  <c r="I4" i="2" s="1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J2" i="2"/>
  <c r="J3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Q17" i="1"/>
  <c r="P17" i="1"/>
  <c r="O17" i="1"/>
  <c r="N17" i="1"/>
  <c r="L17" i="1"/>
  <c r="K17" i="1"/>
  <c r="J17" i="1"/>
  <c r="I17" i="1"/>
  <c r="H17" i="1"/>
  <c r="G17" i="1"/>
  <c r="F17" i="1"/>
  <c r="E17" i="1"/>
  <c r="D17" i="1"/>
  <c r="Q14" i="1"/>
  <c r="P14" i="1"/>
  <c r="O14" i="1"/>
  <c r="N14" i="1"/>
  <c r="M14" i="1"/>
  <c r="L14" i="1"/>
  <c r="J14" i="1"/>
  <c r="I14" i="1"/>
  <c r="H14" i="1"/>
  <c r="G14" i="1"/>
  <c r="F14" i="1"/>
  <c r="E14" i="1"/>
  <c r="D14" i="1"/>
  <c r="N5" i="3" l="1"/>
  <c r="J5" i="3"/>
  <c r="H11" i="3"/>
  <c r="I8" i="3"/>
  <c r="G8" i="3"/>
  <c r="E11" i="3"/>
  <c r="G11" i="3"/>
  <c r="N8" i="3"/>
  <c r="K11" i="3"/>
  <c r="C11" i="3"/>
  <c r="D21" i="1"/>
  <c r="D22" i="1" s="1"/>
  <c r="D23" i="1" s="1"/>
  <c r="H8" i="3"/>
  <c r="K21" i="1"/>
  <c r="K22" i="1" s="1"/>
  <c r="K8" i="3"/>
  <c r="C8" i="3"/>
  <c r="L21" i="1"/>
  <c r="L22" i="1" s="1"/>
  <c r="L23" i="1" s="1"/>
  <c r="M8" i="3"/>
  <c r="E8" i="3"/>
  <c r="K5" i="3"/>
  <c r="M21" i="1"/>
  <c r="E21" i="1"/>
  <c r="E22" i="1" s="1"/>
  <c r="E23" i="1" s="1"/>
  <c r="F21" i="1"/>
  <c r="F22" i="1" s="1"/>
  <c r="J8" i="3"/>
  <c r="B11" i="3"/>
  <c r="M11" i="3"/>
  <c r="O21" i="1"/>
  <c r="O22" i="1" s="1"/>
  <c r="O23" i="1" s="1"/>
  <c r="H21" i="1"/>
  <c r="H22" i="1" s="1"/>
  <c r="H23" i="1" s="1"/>
  <c r="P21" i="1"/>
  <c r="I21" i="1"/>
  <c r="Q21" i="1"/>
  <c r="B8" i="3"/>
  <c r="O8" i="3"/>
  <c r="O11" i="3"/>
  <c r="F8" i="3"/>
  <c r="J11" i="3"/>
  <c r="G5" i="3"/>
  <c r="F5" i="3"/>
  <c r="M5" i="3"/>
  <c r="E5" i="3"/>
  <c r="C5" i="3"/>
  <c r="L8" i="3"/>
  <c r="D8" i="3"/>
  <c r="L5" i="3"/>
  <c r="N11" i="3"/>
  <c r="F11" i="3"/>
  <c r="L11" i="3"/>
  <c r="D11" i="3"/>
  <c r="I11" i="3"/>
  <c r="P16" i="3"/>
  <c r="G21" i="1"/>
  <c r="N21" i="1"/>
  <c r="N22" i="1" s="1"/>
  <c r="N23" i="1" s="1"/>
  <c r="R20" i="1"/>
  <c r="O5" i="3"/>
  <c r="J21" i="1"/>
  <c r="R17" i="1"/>
  <c r="D5" i="3"/>
  <c r="B5" i="3"/>
  <c r="I5" i="3"/>
  <c r="H5" i="3"/>
  <c r="R14" i="1"/>
  <c r="J6" i="1" l="1"/>
  <c r="N12" i="3"/>
  <c r="G12" i="3"/>
  <c r="H12" i="3"/>
  <c r="E12" i="3"/>
  <c r="E13" i="3" s="1"/>
  <c r="E14" i="3" s="1"/>
  <c r="J12" i="3"/>
  <c r="J13" i="3" s="1"/>
  <c r="J14" i="3" s="1"/>
  <c r="K12" i="3"/>
  <c r="K13" i="3" s="1"/>
  <c r="K14" i="3" s="1"/>
  <c r="K23" i="1"/>
  <c r="C12" i="3"/>
  <c r="C13" i="3" s="1"/>
  <c r="M22" i="1"/>
  <c r="P22" i="1" s="1"/>
  <c r="P23" i="1" s="1"/>
  <c r="B12" i="3"/>
  <c r="B13" i="3" s="1"/>
  <c r="B14" i="3" s="1"/>
  <c r="M12" i="3"/>
  <c r="M13" i="3" s="1"/>
  <c r="M14" i="3" s="1"/>
  <c r="O12" i="3"/>
  <c r="P8" i="3"/>
  <c r="L12" i="3"/>
  <c r="L13" i="3" s="1"/>
  <c r="L14" i="3" s="1"/>
  <c r="F12" i="3"/>
  <c r="F13" i="3" s="1"/>
  <c r="F14" i="3" s="1"/>
  <c r="I12" i="3"/>
  <c r="I13" i="3" s="1"/>
  <c r="P11" i="3"/>
  <c r="D12" i="3"/>
  <c r="D13" i="3" s="1"/>
  <c r="D14" i="3" s="1"/>
  <c r="P20" i="3"/>
  <c r="P21" i="3" s="1"/>
  <c r="G22" i="1"/>
  <c r="I22" i="1" s="1"/>
  <c r="J22" i="1" s="1"/>
  <c r="J23" i="1" s="1"/>
  <c r="R21" i="1"/>
  <c r="P5" i="3"/>
  <c r="F23" i="1"/>
  <c r="M23" i="1" l="1"/>
  <c r="N13" i="3"/>
  <c r="N14" i="3" s="1"/>
  <c r="I14" i="3"/>
  <c r="P12" i="3"/>
  <c r="G23" i="1"/>
  <c r="I23" i="1"/>
  <c r="G13" i="3"/>
  <c r="G14" i="3" s="1"/>
  <c r="C14" i="3"/>
  <c r="Q22" i="1"/>
  <c r="O13" i="3" l="1"/>
  <c r="O14" i="3" s="1"/>
  <c r="H13" i="3"/>
  <c r="H14" i="3" s="1"/>
  <c r="Q23" i="1"/>
  <c r="R23" i="1" s="1"/>
  <c r="R22" i="1"/>
  <c r="P14" i="3" l="1"/>
  <c r="P13" i="3"/>
  <c r="E8" i="1" l="1"/>
  <c r="D11" i="1" s="1"/>
  <c r="B2" i="3" l="1"/>
  <c r="E11" i="1"/>
  <c r="F11" i="1" l="1"/>
  <c r="C2" i="3"/>
  <c r="G11" i="1" l="1"/>
  <c r="D2" i="3"/>
  <c r="H11" i="1" l="1"/>
  <c r="E2" i="3"/>
  <c r="I11" i="1" l="1"/>
  <c r="F2" i="3"/>
  <c r="J11" i="1" l="1"/>
  <c r="G2" i="3"/>
  <c r="H2" i="3" l="1"/>
  <c r="K11" i="1"/>
  <c r="L11" i="1" l="1"/>
  <c r="I2" i="3"/>
  <c r="M11" i="1" l="1"/>
  <c r="J2" i="3"/>
  <c r="N11" i="1" l="1"/>
  <c r="K2" i="3"/>
  <c r="O11" i="1" l="1"/>
  <c r="L2" i="3"/>
  <c r="M2" i="3" l="1"/>
  <c r="P11" i="1"/>
  <c r="Q11" i="1" l="1"/>
  <c r="O2" i="3" s="1"/>
  <c r="N2" i="3"/>
</calcChain>
</file>

<file path=xl/sharedStrings.xml><?xml version="1.0" encoding="utf-8"?>
<sst xmlns="http://schemas.openxmlformats.org/spreadsheetml/2006/main" count="2511" uniqueCount="825">
  <si>
    <t>National Disaster Medical System</t>
  </si>
  <si>
    <t>ITAS Timesheet</t>
  </si>
  <si>
    <t xml:space="preserve"> Team Name</t>
  </si>
  <si>
    <t>&lt;Choose your team&gt;</t>
  </si>
  <si>
    <t>Days Worked</t>
  </si>
  <si>
    <t xml:space="preserve"> Timekeeper</t>
  </si>
  <si>
    <t xml:space="preserve"> Pay Period Number</t>
  </si>
  <si>
    <t xml:space="preserve"> Employee Name</t>
  </si>
  <si>
    <t xml:space="preserve"> Pay Period Start Date</t>
  </si>
  <si>
    <t>Day</t>
  </si>
  <si>
    <t>Sun</t>
  </si>
  <si>
    <t>Mon</t>
  </si>
  <si>
    <t>Tue</t>
  </si>
  <si>
    <t>Wed</t>
  </si>
  <si>
    <t>Thu</t>
  </si>
  <si>
    <t>Fri</t>
  </si>
  <si>
    <t>Sat</t>
  </si>
  <si>
    <t>Total</t>
  </si>
  <si>
    <t>Date</t>
  </si>
  <si>
    <t>Start-1</t>
  </si>
  <si>
    <t>Stop-1</t>
  </si>
  <si>
    <t>Total-1 hrs</t>
  </si>
  <si>
    <t>Start-2</t>
  </si>
  <si>
    <t>Stop-2</t>
  </si>
  <si>
    <t>Total-2 hrs</t>
  </si>
  <si>
    <t>Start-3</t>
  </si>
  <si>
    <t>Stop-3</t>
  </si>
  <si>
    <t>Total-3 hrs</t>
  </si>
  <si>
    <t>Total Hours</t>
  </si>
  <si>
    <t>For multiple shifts or Start/Stop times, expand by clicking on the "+" sign to the left of Row 21 on gray sidebar</t>
  </si>
  <si>
    <t>Regular</t>
  </si>
  <si>
    <t>Overtime</t>
  </si>
  <si>
    <t>Justifications</t>
  </si>
  <si>
    <t>Enter Time In Military Time Format</t>
  </si>
  <si>
    <t>Activity</t>
  </si>
  <si>
    <t>Task</t>
  </si>
  <si>
    <t>Hours</t>
  </si>
  <si>
    <t>0100</t>
  </si>
  <si>
    <r>
      <t xml:space="preserve">Essential Tasks
</t>
    </r>
    <r>
      <rPr>
        <sz val="10"/>
        <rFont val="Arial"/>
        <family val="2"/>
      </rPr>
      <t>(Command Staff)</t>
    </r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</si>
  <si>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</si>
  <si>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</si>
  <si>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</si>
  <si>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</si>
  <si>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</si>
  <si>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</si>
  <si>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</si>
  <si>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</si>
  <si>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</si>
  <si>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</si>
  <si>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Mandatory Training</t>
  </si>
  <si>
    <t>1200</t>
  </si>
  <si>
    <t>Team Training</t>
  </si>
  <si>
    <t>Additional Comments:</t>
  </si>
  <si>
    <t>Response</t>
  </si>
  <si>
    <t>Event</t>
  </si>
  <si>
    <t>Total Hours Worked</t>
  </si>
  <si>
    <t>Name &amp; Title of Authorizing Official</t>
  </si>
  <si>
    <t>Enter Signature line here</t>
  </si>
  <si>
    <t>Team Leader</t>
  </si>
  <si>
    <t>State of the Union Address</t>
  </si>
  <si>
    <t>Peace Officer Memorial</t>
  </si>
  <si>
    <t>Administrative Specialist</t>
  </si>
  <si>
    <t>Fourth of July Event</t>
  </si>
  <si>
    <t>Republican National Convention</t>
  </si>
  <si>
    <t>Democratic National Convention</t>
  </si>
  <si>
    <t>United Nations General Assembly</t>
  </si>
  <si>
    <t>Teams</t>
  </si>
  <si>
    <t>Team Commander</t>
  </si>
  <si>
    <t>Administrative Officer</t>
  </si>
  <si>
    <t>PP #</t>
  </si>
  <si>
    <t>PP Name</t>
  </si>
  <si>
    <t>PP Start</t>
  </si>
  <si>
    <t>PP End</t>
  </si>
  <si>
    <t>Start</t>
  </si>
  <si>
    <t>Stop</t>
  </si>
  <si>
    <t>Essential Tasks</t>
  </si>
  <si>
    <t>Hours Worked</t>
  </si>
  <si>
    <t>Work with Command on team readiness</t>
  </si>
  <si>
    <t>AK1</t>
  </si>
  <si>
    <t>Rodriguez, Mike</t>
  </si>
  <si>
    <t>Clay, Paula M</t>
  </si>
  <si>
    <t>Onboarding of new Employees (30 minutes per new employee) [TC]</t>
  </si>
  <si>
    <t>AL1</t>
  </si>
  <si>
    <t>Lacey, Ronda H</t>
  </si>
  <si>
    <t>Carroll, Sean P</t>
  </si>
  <si>
    <t>Direction and Supervision of Team</t>
  </si>
  <si>
    <t>AL3</t>
  </si>
  <si>
    <t>White, Steven J</t>
  </si>
  <si>
    <t>Nelson-Jeffress, Julie</t>
  </si>
  <si>
    <t>Team Leadership Meeting/Preparation</t>
  </si>
  <si>
    <t>AR1</t>
  </si>
  <si>
    <t>Tackett, Timothy W</t>
  </si>
  <si>
    <t>Payroll Certification</t>
  </si>
  <si>
    <t>AZ1</t>
  </si>
  <si>
    <t>Norling, Michael A</t>
  </si>
  <si>
    <t>On Call Roster Development</t>
  </si>
  <si>
    <t>CA1</t>
  </si>
  <si>
    <t>Janssen, Donna K</t>
  </si>
  <si>
    <t>Cross leveling for Rostering with other Teams</t>
  </si>
  <si>
    <t>CA11</t>
  </si>
  <si>
    <t>Wyatt, Donald R</t>
  </si>
  <si>
    <t>Martin, Sheila A</t>
  </si>
  <si>
    <t>JPATS Roster Approval</t>
  </si>
  <si>
    <t>CA2</t>
  </si>
  <si>
    <t>Smith, Michael D</t>
  </si>
  <si>
    <t>Krick, Jeannie A</t>
  </si>
  <si>
    <t>Maintaining Team Deployability, Direction, and Supervision of Team Personnel</t>
  </si>
  <si>
    <t>CA4</t>
  </si>
  <si>
    <t>Jacoby, Irving</t>
  </si>
  <si>
    <t>Lee, Lisa W</t>
  </si>
  <si>
    <t>HQ Communications</t>
  </si>
  <si>
    <t>CA6</t>
  </si>
  <si>
    <t>Mccowan, Kristen A</t>
  </si>
  <si>
    <t>Headquarters Conference Call</t>
  </si>
  <si>
    <t>CA9</t>
  </si>
  <si>
    <t>Ospital, John</t>
  </si>
  <si>
    <t>Team Leadership Call</t>
  </si>
  <si>
    <t>CO2</t>
  </si>
  <si>
    <t>Andersen, Clinton J</t>
  </si>
  <si>
    <t>Gaynor, Dawn M</t>
  </si>
  <si>
    <t>Team Communications</t>
  </si>
  <si>
    <t>CO3</t>
  </si>
  <si>
    <t>Scherschel, Marc E</t>
  </si>
  <si>
    <t>Larson, Cynthia L</t>
  </si>
  <si>
    <t>Team Leadership Meeting (Deputy Team Commander)</t>
  </si>
  <si>
    <t>CT1</t>
  </si>
  <si>
    <t>Hayes, Lynn C</t>
  </si>
  <si>
    <t>Pagano, Kristine M</t>
  </si>
  <si>
    <t>Administrative Duties</t>
  </si>
  <si>
    <t>Delta-1</t>
  </si>
  <si>
    <t>Mangum, Carl H</t>
  </si>
  <si>
    <t>Turnage, Shana L</t>
  </si>
  <si>
    <t>RMS Update</t>
  </si>
  <si>
    <t>DMORT I</t>
  </si>
  <si>
    <t>Costigan, Kathleen A</t>
  </si>
  <si>
    <t>Collecting ITAS Sheets and Sending to HQ</t>
  </si>
  <si>
    <t>DMORT III</t>
  </si>
  <si>
    <t>Kauffman, Patricia J</t>
  </si>
  <si>
    <t>Henley, Kathey J</t>
  </si>
  <si>
    <t>Headquarters Communications (PM, HR, etc.)</t>
  </si>
  <si>
    <t>DMORT IV</t>
  </si>
  <si>
    <t>Plunk, Kimberly P</t>
  </si>
  <si>
    <t>Ordering supplies</t>
  </si>
  <si>
    <t>DMORT IX</t>
  </si>
  <si>
    <t>Sebastian, Franklin N</t>
  </si>
  <si>
    <t>2023/20    09/10/23-09/23/23</t>
  </si>
  <si>
    <t>Rostering for on call months</t>
  </si>
  <si>
    <t>DMORT V</t>
  </si>
  <si>
    <t>Hunt, David T</t>
  </si>
  <si>
    <t>Lipich, Richard T</t>
  </si>
  <si>
    <t>Update Staffing log on monthly basis</t>
  </si>
  <si>
    <t>DMORT VI</t>
  </si>
  <si>
    <t>Smith, Charles D</t>
  </si>
  <si>
    <t>Hawthorne, Jamie K</t>
  </si>
  <si>
    <t>JPATS Rostering</t>
  </si>
  <si>
    <t>DMORT VII</t>
  </si>
  <si>
    <t>Willis, Kevin</t>
  </si>
  <si>
    <t>Onboarding of new Employees (60 minutes per new employee) - AO</t>
  </si>
  <si>
    <t>DMORT VIII</t>
  </si>
  <si>
    <t>Peterson, James L</t>
  </si>
  <si>
    <t>Communications</t>
  </si>
  <si>
    <t>DMORT X</t>
  </si>
  <si>
    <t>Rexford, Annie K</t>
  </si>
  <si>
    <t>AO Call once a quarter</t>
  </si>
  <si>
    <t>DMORT-VIC</t>
  </si>
  <si>
    <t>Bloom, Donald F</t>
  </si>
  <si>
    <t>Headquarters Activity</t>
  </si>
  <si>
    <t>FL1</t>
  </si>
  <si>
    <t>Kruschke, Gary K</t>
  </si>
  <si>
    <t>Riggenbach, Cindy S</t>
  </si>
  <si>
    <t>Other*</t>
  </si>
  <si>
    <t>FL2</t>
  </si>
  <si>
    <t>Leinas, Paul F</t>
  </si>
  <si>
    <t>Bowles, Constance L</t>
  </si>
  <si>
    <t>NDMS Program Voucher Processing</t>
  </si>
  <si>
    <t>FL3</t>
  </si>
  <si>
    <t>Wrona, Norman J</t>
  </si>
  <si>
    <t>FL4</t>
  </si>
  <si>
    <t>Flood, Stephanie M</t>
  </si>
  <si>
    <t>Gaiser, Linda  S</t>
  </si>
  <si>
    <t>FL5</t>
  </si>
  <si>
    <t>Mcgillicuddy, Kevin G</t>
  </si>
  <si>
    <t>Bozas, Jelisaveta J</t>
  </si>
  <si>
    <t>Alternative Dispute Resolution (ADR)</t>
  </si>
  <si>
    <t>FL6</t>
  </si>
  <si>
    <t>Hughes, Donald N</t>
  </si>
  <si>
    <t>Ecker, Deborah E</t>
  </si>
  <si>
    <t>Position</t>
  </si>
  <si>
    <t>Drivers Overview and Fleetcard use</t>
  </si>
  <si>
    <t>GA3</t>
  </si>
  <si>
    <t>Nesheim, Wendy W</t>
  </si>
  <si>
    <t>Watkins, Karen C</t>
  </si>
  <si>
    <t>HHS Annual Ethics</t>
  </si>
  <si>
    <t>HI</t>
  </si>
  <si>
    <t>Correia, Shane P</t>
  </si>
  <si>
    <t>Carlson, Susanne</t>
  </si>
  <si>
    <t>Deputy Team commander</t>
  </si>
  <si>
    <t>HHS Appropriations Law</t>
  </si>
  <si>
    <t>KY1</t>
  </si>
  <si>
    <t>Averbuch, Anthony N</t>
  </si>
  <si>
    <t>HHS Disability Cultural Awareness Training</t>
  </si>
  <si>
    <t>MA1</t>
  </si>
  <si>
    <t>Lindsay, Keith P</t>
  </si>
  <si>
    <t>Yei, Brenda H</t>
  </si>
  <si>
    <t>Training Officer</t>
  </si>
  <si>
    <t>HHS Initial Ethics Orientation</t>
  </si>
  <si>
    <t>MA2</t>
  </si>
  <si>
    <t>Smith, Gina M</t>
  </si>
  <si>
    <t>Ventimiglia, Marie E</t>
  </si>
  <si>
    <t>Logistics Officer</t>
  </si>
  <si>
    <t>HHS Purchase Card</t>
  </si>
  <si>
    <t>MD1</t>
  </si>
  <si>
    <t>Paluck, Jason N</t>
  </si>
  <si>
    <t>HHS Records Management</t>
  </si>
  <si>
    <t>MI1</t>
  </si>
  <si>
    <t>Lovelace, Susan L</t>
  </si>
  <si>
    <t>Information Security for Executives</t>
  </si>
  <si>
    <t>MIDWEST-1</t>
  </si>
  <si>
    <t>Thorp, George M</t>
  </si>
  <si>
    <t>Huskey, Jill C</t>
  </si>
  <si>
    <t>Information Security for Managers</t>
  </si>
  <si>
    <t>MN1</t>
  </si>
  <si>
    <t>Augustin, Shari M</t>
  </si>
  <si>
    <t>Information Security for IT Administrators</t>
  </si>
  <si>
    <t>NC1</t>
  </si>
  <si>
    <t>Newsome, Elizabeth A</t>
  </si>
  <si>
    <t>Swartz, Paula M</t>
  </si>
  <si>
    <t>Information Systems Security Awareness</t>
  </si>
  <si>
    <t>NH1</t>
  </si>
  <si>
    <t>Contreras, Nathaniel J</t>
  </si>
  <si>
    <t>Privacy Awareness</t>
  </si>
  <si>
    <t>NJ1</t>
  </si>
  <si>
    <t>Wolfe, David J</t>
  </si>
  <si>
    <t>Morrison, Catherine A</t>
  </si>
  <si>
    <t>Plain Writing Act</t>
  </si>
  <si>
    <t>NM1</t>
  </si>
  <si>
    <t>Piatt, Byron E</t>
  </si>
  <si>
    <t>Napp, Kevin J</t>
  </si>
  <si>
    <t>Security Awareness</t>
  </si>
  <si>
    <t>Telework Training</t>
  </si>
  <si>
    <t>NY2</t>
  </si>
  <si>
    <t>Diamond, David T</t>
  </si>
  <si>
    <t>Kalinowski, Christine M</t>
  </si>
  <si>
    <t>The No Fear Act</t>
  </si>
  <si>
    <t>NY4</t>
  </si>
  <si>
    <t>Lippes, Kim M</t>
  </si>
  <si>
    <t>Leone, Desiree F</t>
  </si>
  <si>
    <t>Travel Credit Card</t>
  </si>
  <si>
    <t>NY5</t>
  </si>
  <si>
    <t>Uniformed Services Employment and Re-employment Rights Act</t>
  </si>
  <si>
    <t>NY6</t>
  </si>
  <si>
    <t>Markham, Joseph P</t>
  </si>
  <si>
    <t>Stueber, Robert</t>
  </si>
  <si>
    <t>OH1</t>
  </si>
  <si>
    <t>Kalp, Deborah A</t>
  </si>
  <si>
    <t>Response - HQ &amp; Leadership Meetings</t>
  </si>
  <si>
    <t>OH5</t>
  </si>
  <si>
    <t>Devir, William L</t>
  </si>
  <si>
    <t>Bernitt, Patricia K</t>
  </si>
  <si>
    <t>Response - Maintain Assigned Team Deployability</t>
  </si>
  <si>
    <t>OK1</t>
  </si>
  <si>
    <t>Response - Payroll Entry &amp; Certification</t>
  </si>
  <si>
    <t>OR2</t>
  </si>
  <si>
    <t>O'Connell, Roberta A</t>
  </si>
  <si>
    <t>Bamberger, Mike G</t>
  </si>
  <si>
    <t>Response - Preparatory Activities</t>
  </si>
  <si>
    <t>PA1</t>
  </si>
  <si>
    <t>Beach, Michael D</t>
  </si>
  <si>
    <t>Response - Rostering Activities</t>
  </si>
  <si>
    <t>PA3</t>
  </si>
  <si>
    <t>Bieniek, Russell B</t>
  </si>
  <si>
    <t>Day, Connie A</t>
  </si>
  <si>
    <t>Response - Team Backfill Coordination</t>
  </si>
  <si>
    <t>PA4</t>
  </si>
  <si>
    <t>Response - Team Communication</t>
  </si>
  <si>
    <t>PR1</t>
  </si>
  <si>
    <t>Matos, Abigail</t>
  </si>
  <si>
    <t>Saez-Casiano, Luis M</t>
  </si>
  <si>
    <t>Response - Team Demobilization</t>
  </si>
  <si>
    <t>RI1</t>
  </si>
  <si>
    <t>Decerbo, Paul C</t>
  </si>
  <si>
    <t>Murphy, Devin J</t>
  </si>
  <si>
    <t>SC1</t>
  </si>
  <si>
    <t>Treffeisen, Paul T</t>
  </si>
  <si>
    <t>Stewart, Teresa T</t>
  </si>
  <si>
    <t xml:space="preserve">ASPR Deployment Voucher Processing </t>
  </si>
  <si>
    <t>TCCT</t>
  </si>
  <si>
    <t>Nix, Philip T</t>
  </si>
  <si>
    <t>TN1</t>
  </si>
  <si>
    <t>Westmoreland, Christy D</t>
  </si>
  <si>
    <t>Taggard, Greggory R</t>
  </si>
  <si>
    <t>IRCT</t>
  </si>
  <si>
    <t>TX1</t>
  </si>
  <si>
    <t>Daniel, Sharron P</t>
  </si>
  <si>
    <t>Parent, Michael A</t>
  </si>
  <si>
    <t>JPATS</t>
  </si>
  <si>
    <t>TX3</t>
  </si>
  <si>
    <t>EMR</t>
  </si>
  <si>
    <t>TX4</t>
  </si>
  <si>
    <t>Johnson, Thomas A</t>
  </si>
  <si>
    <t>Brown, David A</t>
  </si>
  <si>
    <t>UT1</t>
  </si>
  <si>
    <t>Cross, Brett A</t>
  </si>
  <si>
    <t>Garcia, Raul O</t>
  </si>
  <si>
    <t>VA1</t>
  </si>
  <si>
    <t>Player, Michael B</t>
  </si>
  <si>
    <t>BLS</t>
  </si>
  <si>
    <t>WA1</t>
  </si>
  <si>
    <t>Gray, Chester M</t>
  </si>
  <si>
    <t>Oshiro, Caroline K</t>
  </si>
  <si>
    <t>ACLS</t>
  </si>
  <si>
    <t>WI1</t>
  </si>
  <si>
    <t>Hass-Peters, Lisa M</t>
  </si>
  <si>
    <t>Mazurczak, Gretchen R</t>
  </si>
  <si>
    <t>ASPR Safety 101</t>
  </si>
  <si>
    <t>ASPR Safety 102</t>
  </si>
  <si>
    <t>ASPR Safety 103</t>
  </si>
  <si>
    <t>ASPR Safety 104</t>
  </si>
  <si>
    <t>*** Non Event ***</t>
  </si>
  <si>
    <t>NSSE</t>
  </si>
  <si>
    <t>Training</t>
  </si>
  <si>
    <t>Steady State</t>
  </si>
  <si>
    <t>People</t>
  </si>
  <si>
    <t>Updates</t>
  </si>
  <si>
    <t xml:space="preserve">Rev </t>
  </si>
  <si>
    <t>Deleted out "Last Four SSN"; Added "CAN" under notes; Added justification tab</t>
  </si>
  <si>
    <t>Revision Changes</t>
  </si>
  <si>
    <t>2022.09.17a</t>
  </si>
  <si>
    <t>PC, TS, LL</t>
  </si>
  <si>
    <t>RESPONSE</t>
  </si>
  <si>
    <t>Primary TEAM</t>
  </si>
  <si>
    <t>Other TEAM</t>
  </si>
  <si>
    <t>Other</t>
  </si>
  <si>
    <t xml:space="preserve">Total Hours </t>
  </si>
  <si>
    <t>AO</t>
  </si>
  <si>
    <t>Justification Details</t>
  </si>
  <si>
    <t>PC</t>
  </si>
  <si>
    <t>AR1: KS&gt;LG (Acting)</t>
  </si>
  <si>
    <t>2022.09.20</t>
  </si>
  <si>
    <t>LL</t>
  </si>
  <si>
    <t>Fix link error</t>
  </si>
  <si>
    <t>2022.09.22</t>
  </si>
  <si>
    <t>Fix pull-down hours</t>
  </si>
  <si>
    <t>2022.11.27</t>
  </si>
  <si>
    <t>Tarner, Theresa L</t>
  </si>
  <si>
    <t>Mcgee, Victoria J</t>
  </si>
  <si>
    <t>Team</t>
  </si>
  <si>
    <t>Leadership Role</t>
  </si>
  <si>
    <t>Responder</t>
  </si>
  <si>
    <t>Administrative Specialist (ACTING)</t>
  </si>
  <si>
    <t>Team Leader (ACTING)</t>
  </si>
  <si>
    <t>DMORT II</t>
  </si>
  <si>
    <t>Salisburg, Barbara A</t>
  </si>
  <si>
    <t>Jacoby, Irving (ACTING)</t>
  </si>
  <si>
    <t>Sebastian, Franklin N (ACTING)</t>
  </si>
  <si>
    <t>Averbuch, Anthony N (ACTING)</t>
  </si>
  <si>
    <t>Diamond, David T (ACTING)</t>
  </si>
  <si>
    <t>Tackett, Timothy W (ACTING)</t>
  </si>
  <si>
    <t>Bieniek, Russell B (ACTING)</t>
  </si>
  <si>
    <t>Daniel, Sharron P (ACTING)</t>
  </si>
  <si>
    <t>Garson, Lyn T (ACTING)</t>
  </si>
  <si>
    <t>Henley, Kathey J (ACTING)</t>
  </si>
  <si>
    <t>Lipich, Richard T (ACTING)</t>
  </si>
  <si>
    <t>Salisburg, Barbara A (ACTING)</t>
  </si>
  <si>
    <t>Lovelace, Susan L (ACTING)</t>
  </si>
  <si>
    <t>Pagano, Kristine M (ACTING)</t>
  </si>
  <si>
    <t>Kalinowski, Christine M (ACTING)</t>
  </si>
  <si>
    <t>Kalp, Deborah A (ACTING)</t>
  </si>
  <si>
    <t>Day, Connie A (ACTING)</t>
  </si>
  <si>
    <t>Parent, Michael A (ACTING)</t>
  </si>
  <si>
    <t>DATE</t>
  </si>
  <si>
    <t>Updated TC and AO list</t>
  </si>
  <si>
    <t>Readiness</t>
  </si>
  <si>
    <t>Notes / ReL / Roster / CAN</t>
  </si>
  <si>
    <t>2023.01.02</t>
  </si>
  <si>
    <t>LL - PC</t>
  </si>
  <si>
    <t>2023.01.08</t>
  </si>
  <si>
    <t>PIV Card Processing</t>
  </si>
  <si>
    <t>Added "Other*" for when there are sudden updates &amp; override Timekeeper</t>
  </si>
  <si>
    <t>Updated Team TC And AO</t>
  </si>
  <si>
    <t>Primary</t>
  </si>
  <si>
    <t>Mobile Phone</t>
  </si>
  <si>
    <t>Work Phone</t>
  </si>
  <si>
    <t>Primary Email Address</t>
  </si>
  <si>
    <t>Yes</t>
  </si>
  <si>
    <t>(202) 306-9656</t>
  </si>
  <si>
    <t>mike.rodriguez@hhs.gov</t>
  </si>
  <si>
    <t>(205) 353-4507</t>
  </si>
  <si>
    <t>ronda.lacey@hhs.gov</t>
  </si>
  <si>
    <t>(240) 994-5503</t>
  </si>
  <si>
    <t>steven.white@hhs.gov</t>
  </si>
  <si>
    <t>(202) 731-3730</t>
  </si>
  <si>
    <t>timothy.tackett@hhs.gov</t>
  </si>
  <si>
    <t>(202) 738-7552</t>
  </si>
  <si>
    <t>michael.norling@hhs.gov</t>
  </si>
  <si>
    <t>(202) 573-5396</t>
  </si>
  <si>
    <t>Roberta.O'Connell@hhs.gov</t>
  </si>
  <si>
    <t>(209) 303-2726</t>
  </si>
  <si>
    <t>(209) 576-3883</t>
  </si>
  <si>
    <t>Donald.Wyatt@hhs.gov</t>
  </si>
  <si>
    <t>(909) 855-0458</t>
  </si>
  <si>
    <t>(202) 868-9514</t>
  </si>
  <si>
    <t>michaeld.smith@hhs.gov</t>
  </si>
  <si>
    <t>(202) 731-3686</t>
  </si>
  <si>
    <t>Irving.Jacoby@hhs.gov</t>
  </si>
  <si>
    <t>(562) 842-6113</t>
  </si>
  <si>
    <t>John.Ospital@hhs.gov</t>
  </si>
  <si>
    <t>(303) 419-0888</t>
  </si>
  <si>
    <t>clinton.andersen@hhs.gov</t>
  </si>
  <si>
    <t>(303) 356-5530</t>
  </si>
  <si>
    <t>marc.scherschel@hhs.gov</t>
  </si>
  <si>
    <t>(202) 731-3626</t>
  </si>
  <si>
    <t>lynn.hayes@hhs.gov</t>
  </si>
  <si>
    <t>(202) 731-3681</t>
  </si>
  <si>
    <t>carl.mangum@hhs.gov</t>
  </si>
  <si>
    <t>O'Neil, Michael E</t>
  </si>
  <si>
    <t>(202) 823-2013</t>
  </si>
  <si>
    <t>michael.oneil@hhs.gov</t>
  </si>
  <si>
    <t>(202) 308-3977</t>
  </si>
  <si>
    <t>(765) 362-0440</t>
  </si>
  <si>
    <t>david.hunt@hhs.gov</t>
  </si>
  <si>
    <t>(301) 525-7842</t>
  </si>
  <si>
    <t>patricia.kauffman@hhs.gov</t>
  </si>
  <si>
    <t>No</t>
  </si>
  <si>
    <t>(301) 575-6215</t>
  </si>
  <si>
    <t>(253) 891-0776</t>
  </si>
  <si>
    <t>frank.sebastian@hhs.gov</t>
  </si>
  <si>
    <t>(225) 337-9310</t>
  </si>
  <si>
    <t>charles.smith@hhs.gov</t>
  </si>
  <si>
    <t>(202) 578-8574</t>
  </si>
  <si>
    <t>(402) 426-6976</t>
  </si>
  <si>
    <t>kevin.willis@hhs.gov</t>
  </si>
  <si>
    <t>(801) 940-7255</t>
  </si>
  <si>
    <t>james.peterson@hhs.gov</t>
  </si>
  <si>
    <t>(330) 979-3828</t>
  </si>
  <si>
    <t>(330) 544-0777 ext. 14</t>
  </si>
  <si>
    <t>don.bloom@hhs.gov</t>
  </si>
  <si>
    <t>(850) 491-5999</t>
  </si>
  <si>
    <t>(850) 863-3628</t>
  </si>
  <si>
    <t>gary.kruschke@hhs.gov</t>
  </si>
  <si>
    <t>(202) 860-5328</t>
  </si>
  <si>
    <t>paul.leinas@hhs.gov</t>
  </si>
  <si>
    <t>(813) 480-6195</t>
  </si>
  <si>
    <t>norm.wrona@hhs.gov</t>
  </si>
  <si>
    <t>(772) 696-2227</t>
  </si>
  <si>
    <t>Stephanie.Flood@hhs.gov</t>
  </si>
  <si>
    <t>(561) 246-8733</t>
  </si>
  <si>
    <t>kevin.mcgillicuddy@hhs.gov</t>
  </si>
  <si>
    <t>(321) 508-4221</t>
  </si>
  <si>
    <t>Donald.Hughes@hhs.gov</t>
  </si>
  <si>
    <t>(404) 590-9475</t>
  </si>
  <si>
    <t>wendy.nesheim@hhs.gov</t>
  </si>
  <si>
    <t>(808) 779-5648</t>
  </si>
  <si>
    <t>Shane.Correia@hhs.gov</t>
  </si>
  <si>
    <t>(202) 731-3587</t>
  </si>
  <si>
    <t>(248) 626-9862</t>
  </si>
  <si>
    <t>anthony.averbuch@hhs.gov</t>
  </si>
  <si>
    <t>(978) 434-7080</t>
  </si>
  <si>
    <t>keith.lindsay@hhs.gov</t>
  </si>
  <si>
    <t>(508) 304-5829</t>
  </si>
  <si>
    <t>gina.smith@hhs.gov</t>
  </si>
  <si>
    <t>(202) 989-5568</t>
  </si>
  <si>
    <t>jason.paluck@hhs.gov</t>
  </si>
  <si>
    <t>(202) 731-3558</t>
  </si>
  <si>
    <t>george.thorp@hhs.gov</t>
  </si>
  <si>
    <t>Hess , Richard L</t>
  </si>
  <si>
    <t>(202) 450-0445</t>
  </si>
  <si>
    <t>(574) 825-9000</t>
  </si>
  <si>
    <t>richard.hess@hhs.gov</t>
  </si>
  <si>
    <t>(336) 413-2555</t>
  </si>
  <si>
    <t>elizabeth.newsome@hhs.gov</t>
  </si>
  <si>
    <t>(202) 264-0753</t>
  </si>
  <si>
    <t>(207) 730-4288</t>
  </si>
  <si>
    <t>nathaniel.contreras@hhs.gov</t>
  </si>
  <si>
    <t>(202) 731-3786</t>
  </si>
  <si>
    <t>david.wolfe@hhs.gov</t>
  </si>
  <si>
    <t>(505) 803-6979</t>
  </si>
  <si>
    <t>byron.piatt@hhs.gov</t>
  </si>
  <si>
    <t>NVRT</t>
  </si>
  <si>
    <t>Stupack, Robin B</t>
  </si>
  <si>
    <t>(603) 345-6012</t>
  </si>
  <si>
    <t>robin.stupack@hhs.gov</t>
  </si>
  <si>
    <t>(917) 440-4011</t>
  </si>
  <si>
    <t>david.diamond@hhs.gov</t>
  </si>
  <si>
    <t>(845) 222-6666</t>
  </si>
  <si>
    <t>kim.lippes@hhs.gov</t>
  </si>
  <si>
    <t>(315) 727-5251</t>
  </si>
  <si>
    <t>Joseph.Markham@hhs.gov</t>
  </si>
  <si>
    <t>(937) 694-4044</t>
  </si>
  <si>
    <t>william.devir@hhs.gov</t>
  </si>
  <si>
    <t>(202) 731-5909</t>
  </si>
  <si>
    <t>Michael.Beach@hhs.gov</t>
  </si>
  <si>
    <t>(814) 221-3617</t>
  </si>
  <si>
    <t>russell.bieniek@hhs.gov</t>
  </si>
  <si>
    <t>(202) 803-1284</t>
  </si>
  <si>
    <t>(787) 464-3624</t>
  </si>
  <si>
    <t>abigail.matos@hhs.gov</t>
  </si>
  <si>
    <t>(202) 578-8544</t>
  </si>
  <si>
    <t>paul.decerbo@hhs.gov</t>
  </si>
  <si>
    <t>(301) 525-8065</t>
  </si>
  <si>
    <t>paul.treffeisen@hhs.gov</t>
  </si>
  <si>
    <t>(954) 895-2563</t>
  </si>
  <si>
    <t>phil.nix@hhs.gov</t>
  </si>
  <si>
    <t>(202) 819-0162</t>
  </si>
  <si>
    <t>(423) 267-0466</t>
  </si>
  <si>
    <t>christy.westmoreland@hhs.gov</t>
  </si>
  <si>
    <t>(409) 599-8658</t>
  </si>
  <si>
    <t>(409) 795-7544</t>
  </si>
  <si>
    <t>sharron.daniel@hhs.gov</t>
  </si>
  <si>
    <t>(202) 963-8255</t>
  </si>
  <si>
    <t>thomas.johnson@hhs.gov</t>
  </si>
  <si>
    <t>(202) 870-7172</t>
  </si>
  <si>
    <t>brett.cross@hhs.gov</t>
  </si>
  <si>
    <t>(757) 771-1100</t>
  </si>
  <si>
    <t>michael.player@hhs.gov</t>
  </si>
  <si>
    <t>(206) 316-6026</t>
  </si>
  <si>
    <t>chester.gray@hhs.gov</t>
  </si>
  <si>
    <t>(414) 403-3535</t>
  </si>
  <si>
    <t>(414) 805-9357</t>
  </si>
  <si>
    <t>lisa.hass-peters@hhs.gov</t>
  </si>
  <si>
    <t>(907) 360-8695</t>
  </si>
  <si>
    <t>terrytarner@hotmail.com</t>
  </si>
  <si>
    <t>(202) 821-6278</t>
  </si>
  <si>
    <t>sean.carroll@hhs.gov</t>
  </si>
  <si>
    <t>(251) 421-7109</t>
  </si>
  <si>
    <t>julie.nelson-jeffress@hhs.gov</t>
  </si>
  <si>
    <t>Garson, Lyn T</t>
  </si>
  <si>
    <t>(202) 731-3702</t>
  </si>
  <si>
    <t>lyn.garson@hhs.gov</t>
  </si>
  <si>
    <t>(505) 803-6689</t>
  </si>
  <si>
    <t>kevin.napp@hhs.gov</t>
  </si>
  <si>
    <t>(202) 989-5564</t>
  </si>
  <si>
    <t>(520) 392-0544</t>
  </si>
  <si>
    <t>donna.janssen@hhs.gov</t>
  </si>
  <si>
    <t>(916) 838-9428</t>
  </si>
  <si>
    <t>sheila.martin@hhs.gov</t>
  </si>
  <si>
    <t>(817) 999-4527</t>
  </si>
  <si>
    <t>Victoria.McGee@hhs.gov</t>
  </si>
  <si>
    <t>(202) 870-1489</t>
  </si>
  <si>
    <t>Lisa.Lee2@hhs.gov</t>
  </si>
  <si>
    <t>(408) 569-1564</t>
  </si>
  <si>
    <t>kristen.mccowan@hhs.gov</t>
  </si>
  <si>
    <t>(951) 204-0868</t>
  </si>
  <si>
    <t>Jeannie.Krick@hhs.gov</t>
  </si>
  <si>
    <t>(303) 549-9507</t>
  </si>
  <si>
    <t>dawn.gaynor@hhs.gov</t>
  </si>
  <si>
    <t>(970) 231-5009</t>
  </si>
  <si>
    <t>cynthia.larson@hhs.gov</t>
  </si>
  <si>
    <t>(202) 306-2173</t>
  </si>
  <si>
    <t>kristine.pagano@hhs.gov</t>
  </si>
  <si>
    <t>(601) 695-2935</t>
  </si>
  <si>
    <t>shana.turnage@hhs.gov</t>
  </si>
  <si>
    <t>(516) 404-5004</t>
  </si>
  <si>
    <t>kathleen.costigan@hhs.gov</t>
  </si>
  <si>
    <t>(518) 795-0056</t>
  </si>
  <si>
    <t>barbara.salisburg@hhs.gov</t>
  </si>
  <si>
    <t>(512) 470-7885</t>
  </si>
  <si>
    <t>kathey.henley@hhs.gov</t>
  </si>
  <si>
    <t>(202) 306-9910</t>
  </si>
  <si>
    <t>(731) 584-7601</t>
  </si>
  <si>
    <t>kimberly.plunk@hhs.gov</t>
  </si>
  <si>
    <t>(202) 578-6401</t>
  </si>
  <si>
    <t>(541) 737-4713</t>
  </si>
  <si>
    <t>michael.bamberger@hhs.gov</t>
  </si>
  <si>
    <t>(719) 671-8705</t>
  </si>
  <si>
    <t>Rich.Lipich@hhs.gov</t>
  </si>
  <si>
    <t>(202) 578-9462</t>
  </si>
  <si>
    <t>(325) 247-4300</t>
  </si>
  <si>
    <t>Jamie.Hawthorne@hhs.gov</t>
  </si>
  <si>
    <t>(202) 981-4124</t>
  </si>
  <si>
    <t>annie.rexford@hhs.gov</t>
  </si>
  <si>
    <t>(850) 240-1919</t>
  </si>
  <si>
    <t>Cindy.Riggenbach@hhs.gov</t>
  </si>
  <si>
    <t>(239) 233-1855</t>
  </si>
  <si>
    <t>constance.bowles@hhs.gov</t>
  </si>
  <si>
    <t>(904) 254-3233</t>
  </si>
  <si>
    <t>linda.gaiser@hhs.gov</t>
  </si>
  <si>
    <t>(954) 821-4638</t>
  </si>
  <si>
    <t>(954) 344-3100</t>
  </si>
  <si>
    <t>Jelisaveta.bozas@hhs.gov</t>
  </si>
  <si>
    <t>(772) 485-7029</t>
  </si>
  <si>
    <t>Debbie.Ecker@hhs.gov</t>
  </si>
  <si>
    <t>(678) 215-5820</t>
  </si>
  <si>
    <t>karen.watkins@hhs.gov</t>
  </si>
  <si>
    <t>(202) 579-7698</t>
  </si>
  <si>
    <t>Susanne.Carlson@hhs.gov</t>
  </si>
  <si>
    <t>(248) 977-9101</t>
  </si>
  <si>
    <t>susan.lovelace@hhs.gov</t>
  </si>
  <si>
    <t>(339) 203-7388</t>
  </si>
  <si>
    <t>brenda.yei@hhs.gov</t>
  </si>
  <si>
    <t>(508) 254-4333</t>
  </si>
  <si>
    <t>(508) 363-8831</t>
  </si>
  <si>
    <t>marie.ventimiglia@hhs.gov</t>
  </si>
  <si>
    <t>(240) 429-6307</t>
  </si>
  <si>
    <t>Jill.Huskey@hhs.gov</t>
  </si>
  <si>
    <t>(612) 437-3657</t>
  </si>
  <si>
    <t>shari.augustin@hhs.gov</t>
  </si>
  <si>
    <t>(202) 989-5468</t>
  </si>
  <si>
    <t>paula.swartz@hhs.gov</t>
  </si>
  <si>
    <t>(856) 340-6751</t>
  </si>
  <si>
    <t>catherine.morrison@hhs.gov</t>
  </si>
  <si>
    <t>(914) 424-1350</t>
  </si>
  <si>
    <t>christine.kalinowski@hhs.gov</t>
  </si>
  <si>
    <t>(845) 206-2910</t>
  </si>
  <si>
    <t>(845) 364-8111</t>
  </si>
  <si>
    <t>desiree.leone@hhs.gov</t>
  </si>
  <si>
    <t>(202) 941-7162</t>
  </si>
  <si>
    <t>robert.stueber@hhs.gov</t>
  </si>
  <si>
    <t>(412) 398-3081</t>
  </si>
  <si>
    <t>deborah.kalp@hhs.gov</t>
  </si>
  <si>
    <t>(937) 694-2164</t>
  </si>
  <si>
    <t>patricia.bernitt@hhs.gov</t>
  </si>
  <si>
    <t>(202) 360-5369</t>
  </si>
  <si>
    <t>paula.clay@hhs.gov</t>
  </si>
  <si>
    <t>(814) 969-4283</t>
  </si>
  <si>
    <t>connie.day@hhs.gov</t>
  </si>
  <si>
    <t>(202) 631-0927</t>
  </si>
  <si>
    <t>luis.saez-casiano@hhs.gov</t>
  </si>
  <si>
    <t>(860) 982-4035</t>
  </si>
  <si>
    <t>devin.murphy@hhs.gov</t>
  </si>
  <si>
    <t>(843) 323-0502</t>
  </si>
  <si>
    <t>teresa.stewart@hhs.gov</t>
  </si>
  <si>
    <t>Lindsay, Suzann M</t>
  </si>
  <si>
    <t>(978) 808-4456</t>
  </si>
  <si>
    <t>(617) 726-3597</t>
  </si>
  <si>
    <t>slinds3@comcast.net</t>
  </si>
  <si>
    <t>(423) 509-9426</t>
  </si>
  <si>
    <t>gregg.taggard@hhs.gov</t>
  </si>
  <si>
    <t>(337) 660-4907</t>
  </si>
  <si>
    <t>(337) 475-3200 ext. 3229</t>
  </si>
  <si>
    <t>michael.parent@hhs.gov</t>
  </si>
  <si>
    <t>(214) 771-6501</t>
  </si>
  <si>
    <t>david.brown@hhs.gov</t>
  </si>
  <si>
    <t>(801) 503-8262</t>
  </si>
  <si>
    <t>raul.garcia@hhs.gov</t>
  </si>
  <si>
    <t>(206) 683-9362</t>
  </si>
  <si>
    <t>Caroline.Oshiro@hhs.gov</t>
  </si>
  <si>
    <t>(414) 651-2588</t>
  </si>
  <si>
    <t>gretchen.mazurczak@hhs.gov</t>
  </si>
  <si>
    <t>O'Connell, Roberta A (ACTING)</t>
  </si>
  <si>
    <t>Hunt, David T (ACTING)</t>
  </si>
  <si>
    <t>Napp, Kevin J (ACTING)</t>
  </si>
  <si>
    <t>Bamberger, Mike G (ACTING)</t>
  </si>
  <si>
    <t>Costigan, Kathleen A (ACTING)</t>
  </si>
  <si>
    <t>Gaiser, Linda  S (ACTING)</t>
  </si>
  <si>
    <t>Hess , Richard L (ACTING)</t>
  </si>
  <si>
    <t>MAY</t>
  </si>
  <si>
    <t>AR-1/OK-1</t>
  </si>
  <si>
    <t>AL-1/AL-3</t>
  </si>
  <si>
    <t>CA-2</t>
  </si>
  <si>
    <t>CA-4</t>
  </si>
  <si>
    <t>CA-6/CA-11</t>
  </si>
  <si>
    <t>CA-1/CA-9</t>
  </si>
  <si>
    <t>CT-1</t>
  </si>
  <si>
    <t>CO-2/CO-3</t>
  </si>
  <si>
    <t>FL-1</t>
  </si>
  <si>
    <t>FL-2</t>
  </si>
  <si>
    <t>FL-5/PR-1</t>
  </si>
  <si>
    <t>FL-3</t>
  </si>
  <si>
    <t>MI-1/MN-1</t>
  </si>
  <si>
    <t>MA-2</t>
  </si>
  <si>
    <t>GA-3</t>
  </si>
  <si>
    <t>UT-1</t>
  </si>
  <si>
    <t>NJ-1</t>
  </si>
  <si>
    <t>AZ-1</t>
  </si>
  <si>
    <t>MA-1</t>
  </si>
  <si>
    <t>FL-6</t>
  </si>
  <si>
    <t>NM-1/TX-1</t>
  </si>
  <si>
    <t>NY-4</t>
  </si>
  <si>
    <t>MW-1</t>
  </si>
  <si>
    <t>MD-1</t>
  </si>
  <si>
    <t>NY-6</t>
  </si>
  <si>
    <t>PA-3/PA-4</t>
  </si>
  <si>
    <t>NY-2/NY-5</t>
  </si>
  <si>
    <t>NH-1</t>
  </si>
  <si>
    <t>RI-1</t>
  </si>
  <si>
    <t>SC-1</t>
  </si>
  <si>
    <t>NC-1</t>
  </si>
  <si>
    <t>OH-5/KY-1</t>
  </si>
  <si>
    <t>FL-4</t>
  </si>
  <si>
    <t>WA-1/AK-1</t>
  </si>
  <si>
    <t>PA-1/OH-1</t>
  </si>
  <si>
    <t>OR-2/HI</t>
  </si>
  <si>
    <t>VA-1</t>
  </si>
  <si>
    <t>WI-1</t>
  </si>
  <si>
    <t>TX-3/TX-4</t>
  </si>
  <si>
    <t>TN-1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</si>
  <si>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</si>
  <si>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</si>
  <si>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</si>
  <si>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</si>
  <si>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</si>
  <si>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</si>
  <si>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</si>
  <si>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</si>
  <si>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</si>
  <si>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</si>
  <si>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</si>
  <si>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2023.02.17</t>
  </si>
  <si>
    <t>2023.08.19</t>
  </si>
  <si>
    <t>OK-1/OH-1</t>
  </si>
  <si>
    <t>FL-5</t>
  </si>
  <si>
    <t>NW-1</t>
  </si>
  <si>
    <t>NY-2</t>
  </si>
  <si>
    <t>TX-4</t>
  </si>
  <si>
    <t>CT-1/NH-1</t>
  </si>
  <si>
    <t>FL-6/FL-4</t>
  </si>
  <si>
    <t>PA-3/Delta-1</t>
  </si>
  <si>
    <t>TX-1/TX-3</t>
  </si>
  <si>
    <t>AK-1/OR-2</t>
  </si>
  <si>
    <t>OH-5</t>
  </si>
  <si>
    <t>PA-1/AR-1</t>
  </si>
  <si>
    <t>NM-1/AZ-1</t>
  </si>
  <si>
    <t>NY-6/NY-5</t>
  </si>
  <si>
    <t>MI-1/KY-1</t>
  </si>
  <si>
    <t>CA-6/PR-1</t>
  </si>
  <si>
    <t>FL-1/WI-1</t>
  </si>
  <si>
    <t>AL-3/AL-1</t>
  </si>
  <si>
    <t>CA-11/CA-1</t>
  </si>
  <si>
    <t>CA-9/HI</t>
  </si>
  <si>
    <t>MN-1</t>
  </si>
  <si>
    <t>PA-4</t>
  </si>
  <si>
    <t>WA-1</t>
  </si>
  <si>
    <t>Section A</t>
  </si>
  <si>
    <t>Section B</t>
  </si>
  <si>
    <t>Updated:</t>
  </si>
  <si>
    <t>Section C</t>
  </si>
  <si>
    <t>Instructions on filling in your timesheet</t>
  </si>
  <si>
    <t xml:space="preserve">Add your name </t>
  </si>
  <si>
    <t>Team Name</t>
  </si>
  <si>
    <t>Pay Period Number</t>
  </si>
  <si>
    <r>
      <t xml:space="preserve">Using the pull-down menu, select your team; your </t>
    </r>
    <r>
      <rPr>
        <b/>
        <sz val="11"/>
        <color theme="1"/>
        <rFont val="Calibri"/>
        <family val="2"/>
        <scheme val="minor"/>
      </rPr>
      <t>Timekeeper</t>
    </r>
    <r>
      <rPr>
        <sz val="11"/>
        <color theme="1"/>
        <rFont val="Calibri"/>
        <family val="2"/>
        <scheme val="minor"/>
      </rPr>
      <t xml:space="preserve"> will automatically show up</t>
    </r>
  </si>
  <si>
    <r>
      <t xml:space="preserve">Using the pull-down menu, select the current Pay Period (PP) and the </t>
    </r>
    <r>
      <rPr>
        <b/>
        <sz val="11"/>
        <color theme="1"/>
        <rFont val="Calibri"/>
        <family val="2"/>
        <scheme val="minor"/>
      </rPr>
      <t>Pay Period Start Date</t>
    </r>
    <r>
      <rPr>
        <sz val="11"/>
        <color theme="1"/>
        <rFont val="Calibri"/>
        <family val="2"/>
        <scheme val="minor"/>
      </rPr>
      <t xml:space="preserve"> will automatically show up</t>
    </r>
  </si>
  <si>
    <t>Employee Name</t>
  </si>
  <si>
    <t>HHS uses the government Fiscal Year (FY) that goes from Oct to Sep</t>
  </si>
  <si>
    <t>Option1:</t>
  </si>
  <si>
    <t>Option2:</t>
  </si>
  <si>
    <t>If you worked from 0800-1900, you can enter as a single shift minus one-hour for lunch. Start Time would be 0800 and Stop time would be 1800</t>
  </si>
  <si>
    <t>with a one hour lunch break at noon</t>
  </si>
  <si>
    <r>
      <t xml:space="preserve">To the left of the page  in the gray area, you'll see a "+" sign on </t>
    </r>
    <r>
      <rPr>
        <b/>
        <sz val="11"/>
        <color theme="1"/>
        <rFont val="Calibri"/>
        <family val="2"/>
        <scheme val="minor"/>
      </rPr>
      <t>row 13</t>
    </r>
    <r>
      <rPr>
        <sz val="11"/>
        <color theme="1"/>
        <rFont val="Calibri"/>
        <family val="2"/>
        <scheme val="minor"/>
      </rPr>
      <t>; click to expand from a single shift view to three shift view.  You can enter actuals hours</t>
    </r>
  </si>
  <si>
    <r>
      <t xml:space="preserve">Entering your hours - </t>
    </r>
    <r>
      <rPr>
        <sz val="11"/>
        <color rgb="FF0070C0"/>
        <rFont val="Calibri"/>
        <family val="2"/>
        <scheme val="minor"/>
      </rPr>
      <t>EXAMPLE: On 08/16/23, you worked from 0800-1900 with a one hour lunch break at noon for a total of ten hours</t>
    </r>
  </si>
  <si>
    <r>
      <t xml:space="preserve">Note that the </t>
    </r>
    <r>
      <rPr>
        <b/>
        <sz val="11"/>
        <color theme="1"/>
        <rFont val="Calibri"/>
        <family val="2"/>
        <scheme val="minor"/>
      </rPr>
      <t>Essential Tasks</t>
    </r>
    <r>
      <rPr>
        <sz val="11"/>
        <color theme="1"/>
        <rFont val="Calibri"/>
        <family val="2"/>
        <scheme val="minor"/>
      </rPr>
      <t xml:space="preserve"> section is for Command Staff only</t>
    </r>
  </si>
  <si>
    <t>Headquarters Activity:</t>
  </si>
  <si>
    <t>Mandatory Training:</t>
  </si>
  <si>
    <t>Readiness:</t>
  </si>
  <si>
    <t>Team Training:</t>
  </si>
  <si>
    <t>Response:</t>
  </si>
  <si>
    <t>If you attended summit or DMAT 101, enter deployment number</t>
  </si>
  <si>
    <t>If you were deployed, enter deployment number</t>
  </si>
  <si>
    <t>For all, enter total hours worked for each area</t>
  </si>
  <si>
    <t>Filled out timesheet should look like this:</t>
  </si>
  <si>
    <t>If the total hours worked is showing up in red, that means Start/Stop times entered in Section B does not match hours entered in Section C; both Sections need to match</t>
  </si>
  <si>
    <t>For Command Staff - If you worked hours for Headquarters, enter with Other and IPR number</t>
  </si>
  <si>
    <t>For Command Staff - If you worked hours for Headquarters, enter with Other and IPR or deployment number</t>
  </si>
  <si>
    <t>Add FY24</t>
  </si>
  <si>
    <t>2023.09.01</t>
  </si>
  <si>
    <t>Last old Timesheet</t>
  </si>
  <si>
    <t>2023/21    09/24/23-10/07/23</t>
  </si>
  <si>
    <t>2023/22    10/08/23-10/21/23</t>
  </si>
  <si>
    <t>2023/23    10/22/23-11/04/23</t>
  </si>
  <si>
    <t>2023/24    11/05/23-11/18/23</t>
  </si>
  <si>
    <t>2023/25    11/19/23-12/02/23</t>
  </si>
  <si>
    <t>2023/26    12/03/23-12/16/23</t>
  </si>
  <si>
    <t>PP FY</t>
  </si>
  <si>
    <t>2023/01    12/17/23-12/30/23</t>
  </si>
  <si>
    <t>2024/02    12/31/23-01/13/24</t>
  </si>
  <si>
    <t>2024/03    01/14/24-01/27/24</t>
  </si>
  <si>
    <t>2024/04    01/28/24-02/10/24</t>
  </si>
  <si>
    <t>2024/05    02/11/24-02/24/24</t>
  </si>
  <si>
    <t>2024/06    02/25/24-03/09/24</t>
  </si>
  <si>
    <t>2024/07    03/10/24-03/23/24</t>
  </si>
  <si>
    <t>2024/08    03/24/24-04/06/24</t>
  </si>
  <si>
    <t>2024/09    04/07/24-04/20/24</t>
  </si>
  <si>
    <t>2024/10    04/21/24-05/04/24</t>
  </si>
  <si>
    <t>2024/11    05/05/24-05/18/24</t>
  </si>
  <si>
    <t>2024/12    05/19/24-06/01/24</t>
  </si>
  <si>
    <t>2024/13    06/02/24-06/15/24</t>
  </si>
  <si>
    <t>2024/14    06/16/24-06/29/24</t>
  </si>
  <si>
    <t>2024/15    06/30/24-07/13/24</t>
  </si>
  <si>
    <t>2024/16    07/14/24-07/27/24</t>
  </si>
  <si>
    <t>2024/17    07/28/24-08/10/24</t>
  </si>
  <si>
    <t>2024/18    08/11/24-08/24/24</t>
  </si>
  <si>
    <t>2024/19    08/25/24-09/07/24</t>
  </si>
  <si>
    <t>2024/20    09/08/24-09/21/24</t>
  </si>
  <si>
    <t>TS</t>
  </si>
  <si>
    <t>Fixed PP01 and PP02 numbering</t>
  </si>
  <si>
    <t>2023.09.04</t>
  </si>
  <si>
    <t>ATLS</t>
  </si>
  <si>
    <t>Unplanned Team Backfill for Activation and Deployment</t>
  </si>
  <si>
    <t>Intermittent Hiring Interview(s) - Administrative Specialist</t>
  </si>
  <si>
    <t>Intermittent Hiring Interview(s) - Deputy Team Commander</t>
  </si>
  <si>
    <t>Intermittent Hiring Interview(s) - Medical Officer</t>
  </si>
  <si>
    <t>Intermittent Hiring Interview(s) - Nurse</t>
  </si>
  <si>
    <t>Intermittent Hiring Interview(s) - Nurse Practitioner</t>
  </si>
  <si>
    <t>Intermittent Hiring Interview(s) - Paramedic</t>
  </si>
  <si>
    <t>Intermittent Hiring Interview(s) - Pathologist</t>
  </si>
  <si>
    <t>Intermittent Hiring Interview(s) - Safety and Occupational Specialist</t>
  </si>
  <si>
    <t>Intermittent Hiring Interview(s) - Team Commander</t>
  </si>
  <si>
    <t>Travel Training</t>
  </si>
  <si>
    <t>Training Functions</t>
  </si>
  <si>
    <t>Facilitate Team Trainings</t>
  </si>
  <si>
    <t>Logistics Functions</t>
  </si>
  <si>
    <t>C2 Kit Accountability for Assigned Teams</t>
  </si>
  <si>
    <t>Property Accountability Quarterly</t>
  </si>
  <si>
    <t>Logs Office Call (Every Other Month)</t>
  </si>
  <si>
    <t>Added rotation schedule, instructions, and unconstrained total hours free entry</t>
  </si>
  <si>
    <t>Adding new ETL breakout and added more rows for HQ activities</t>
  </si>
  <si>
    <t>2023.10.24</t>
  </si>
  <si>
    <t>N8030 Ethics Training for SGEs (60min Max) One-Time</t>
  </si>
  <si>
    <t>N8130 PPE Donning &amp; Doffing Training (60min Max) One-Time</t>
  </si>
  <si>
    <t>N8140 PPE Selection, Regulations, &amp; Limitations Training (60min Max) One-Time</t>
  </si>
  <si>
    <t>N8150 Pathogens of Concern Training (60min Max) One-Time</t>
  </si>
  <si>
    <t>N8050 HHS Travel Card Training (60min Max) Every 3yrs</t>
  </si>
  <si>
    <t>N8040 Safety 101 (90min Max) One-Time</t>
  </si>
  <si>
    <t>N8160 Bloodborne Pathogens Training (60min Max) Annually</t>
  </si>
  <si>
    <t>N8190 Respiratory Protection Program Training (60min Max) Annually</t>
  </si>
  <si>
    <t>N8200 NMDS Records Mgmt Training (30min Max) Annually</t>
  </si>
  <si>
    <t>N8070 Ethics Training for OGE-450 Filers (60min Max) Annually</t>
  </si>
  <si>
    <t>N8100 Workplace Harassment Prevention Training for Fed Mgr (60min Max) Annually</t>
  </si>
  <si>
    <t>N8020 Psychological First Aid Training (90min Max) Every 3yrs</t>
  </si>
  <si>
    <t>N8090 Workplace Harassment Prevention (45min Max) Annually</t>
  </si>
  <si>
    <t>N8010 Cybersecurity Awareness &amp; Rules of Behavior (90min Max) Annually</t>
  </si>
  <si>
    <t>If you took any online courses, enter with Mandatory Training  under Task and use pull-down menu for which ReL course you took</t>
  </si>
  <si>
    <t>Fixing Justification titles on FY24 tab</t>
  </si>
  <si>
    <t>2023.10.31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</si>
</sst>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000"/>
    <numFmt numFmtId="166" formatCode="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1F497D"/>
      <name val="Arial"/>
      <family val="2"/>
    </font>
    <font>
      <b/>
      <sz val="12"/>
      <color rgb="FFFF0000"/>
      <name val="Arial"/>
      <family val="2"/>
    </font>
    <font>
      <sz val="10"/>
      <color theme="0" tint="-0.249977111117893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1499984740745262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mediumDashed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Dash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Dash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5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>
      <alignment horizontal="center" vertical="center"/>
    </xf>
    <xf numFmtId="2" fontId="10" fillId="2" borderId="9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165" fontId="13" fillId="5" borderId="9" xfId="0" applyNumberFormat="1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 applyProtection="1">
      <alignment horizontal="center" vertical="center"/>
      <protection locked="0"/>
    </xf>
    <xf numFmtId="2" fontId="13" fillId="5" borderId="9" xfId="0" applyNumberFormat="1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65" fontId="15" fillId="6" borderId="9" xfId="0" applyNumberFormat="1" applyFont="1" applyFill="1" applyBorder="1" applyAlignment="1" applyProtection="1">
      <alignment horizontal="center" vertical="center"/>
      <protection locked="0"/>
    </xf>
    <xf numFmtId="0" fontId="14" fillId="6" borderId="10" xfId="0" applyFont="1" applyFill="1" applyBorder="1" applyAlignment="1">
      <alignment horizontal="center" vertical="center"/>
    </xf>
    <xf numFmtId="165" fontId="15" fillId="6" borderId="10" xfId="0" applyNumberFormat="1" applyFont="1" applyFill="1" applyBorder="1" applyAlignment="1" applyProtection="1">
      <alignment horizontal="center" vertical="center"/>
      <protection locked="0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7" borderId="12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2" fontId="3" fillId="0" borderId="23" xfId="0" applyNumberFormat="1" applyFont="1" applyBorder="1" applyAlignment="1" applyProtection="1">
      <alignment horizontal="center" vertical="center" wrapText="1"/>
      <protection locked="0"/>
    </xf>
    <xf numFmtId="2" fontId="3" fillId="0" borderId="30" xfId="0" applyNumberFormat="1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2" fontId="3" fillId="0" borderId="17" xfId="0" applyNumberFormat="1" applyFont="1" applyBorder="1" applyAlignment="1" applyProtection="1">
      <alignment horizontal="center" vertical="center" wrapText="1"/>
      <protection locked="0"/>
    </xf>
    <xf numFmtId="2" fontId="3" fillId="0" borderId="4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/>
    </xf>
    <xf numFmtId="0" fontId="19" fillId="0" borderId="0" xfId="0" applyFont="1"/>
    <xf numFmtId="16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1" applyFont="1" applyAlignment="1">
      <alignment horizontal="left" vertic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1" applyFont="1" applyAlignment="1">
      <alignment horizontal="left" vertical="center"/>
    </xf>
    <xf numFmtId="2" fontId="3" fillId="0" borderId="0" xfId="0" applyNumberFormat="1" applyFont="1"/>
    <xf numFmtId="0" fontId="5" fillId="0" borderId="0" xfId="1" applyFont="1" applyAlignment="1">
      <alignment horizontal="left" vertical="center"/>
    </xf>
    <xf numFmtId="0" fontId="3" fillId="2" borderId="0" xfId="0" applyFont="1" applyFill="1" applyAlignment="1">
      <alignment horizontal="left"/>
    </xf>
    <xf numFmtId="2" fontId="3" fillId="0" borderId="5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4" fontId="19" fillId="0" borderId="0" xfId="0" applyNumberFormat="1" applyFont="1"/>
    <xf numFmtId="164" fontId="3" fillId="0" borderId="0" xfId="0" applyNumberFormat="1" applyFont="1"/>
    <xf numFmtId="164" fontId="3" fillId="0" borderId="0" xfId="1" applyNumberFormat="1" applyFont="1" applyAlignment="1">
      <alignment horizontal="left" vertical="center"/>
    </xf>
    <xf numFmtId="164" fontId="5" fillId="0" borderId="0" xfId="1" applyNumberFormat="1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165" fontId="13" fillId="5" borderId="10" xfId="0" applyNumberFormat="1" applyFont="1" applyFill="1" applyBorder="1" applyAlignment="1" applyProtection="1">
      <alignment horizontal="center" vertical="center"/>
    </xf>
    <xf numFmtId="165" fontId="15" fillId="6" borderId="9" xfId="0" applyNumberFormat="1" applyFont="1" applyFill="1" applyBorder="1" applyAlignment="1" applyProtection="1">
      <alignment horizontal="center" vertical="center"/>
    </xf>
    <xf numFmtId="165" fontId="15" fillId="6" borderId="10" xfId="0" applyNumberFormat="1" applyFont="1" applyFill="1" applyBorder="1" applyAlignment="1" applyProtection="1">
      <alignment horizontal="center" vertical="center"/>
    </xf>
    <xf numFmtId="0" fontId="2" fillId="0" borderId="9" xfId="0" applyFont="1" applyBorder="1"/>
    <xf numFmtId="0" fontId="2" fillId="0" borderId="54" xfId="0" applyFont="1" applyBorder="1"/>
    <xf numFmtId="2" fontId="0" fillId="0" borderId="5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61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55" xfId="0" applyFont="1" applyBorder="1"/>
    <xf numFmtId="164" fontId="2" fillId="0" borderId="11" xfId="0" applyNumberFormat="1" applyFon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5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2" borderId="0" xfId="0" applyFont="1" applyFill="1" applyProtection="1"/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9" fillId="2" borderId="10" xfId="0" applyFont="1" applyFill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2" fontId="10" fillId="2" borderId="9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2" fillId="5" borderId="10" xfId="0" applyFont="1" applyFill="1" applyBorder="1" applyAlignment="1" applyProtection="1">
      <alignment horizontal="center" vertical="center"/>
    </xf>
    <xf numFmtId="2" fontId="13" fillId="5" borderId="9" xfId="0" applyNumberFormat="1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4" fillId="6" borderId="10" xfId="0" applyFont="1" applyFill="1" applyBorder="1" applyAlignment="1" applyProtection="1">
      <alignment horizontal="center" vertical="center"/>
    </xf>
    <xf numFmtId="2" fontId="15" fillId="6" borderId="9" xfId="0" applyNumberFormat="1" applyFont="1" applyFill="1" applyBorder="1" applyAlignment="1" applyProtection="1">
      <alignment horizontal="center" vertical="center"/>
    </xf>
    <xf numFmtId="2" fontId="15" fillId="6" borderId="5" xfId="0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center" vertical="center"/>
    </xf>
    <xf numFmtId="2" fontId="5" fillId="7" borderId="9" xfId="0" applyNumberFormat="1" applyFont="1" applyFill="1" applyBorder="1" applyAlignment="1" applyProtection="1">
      <alignment horizontal="center" vertical="center"/>
    </xf>
    <xf numFmtId="2" fontId="5" fillId="7" borderId="12" xfId="0" applyNumberFormat="1" applyFont="1" applyFill="1" applyBorder="1" applyAlignment="1" applyProtection="1">
      <alignment horizontal="center" vertical="center"/>
    </xf>
    <xf numFmtId="2" fontId="5" fillId="7" borderId="13" xfId="0" applyNumberFormat="1" applyFont="1" applyFill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horizontal="center" vertical="center"/>
    </xf>
    <xf numFmtId="2" fontId="3" fillId="0" borderId="10" xfId="0" applyNumberFormat="1" applyFont="1" applyBorder="1" applyAlignment="1" applyProtection="1">
      <alignment horizontal="center" vertical="center"/>
    </xf>
    <xf numFmtId="0" fontId="12" fillId="9" borderId="16" xfId="0" applyFont="1" applyFill="1" applyBorder="1" applyAlignment="1" applyProtection="1">
      <alignment horizontal="center" vertical="center" wrapText="1"/>
    </xf>
    <xf numFmtId="18" fontId="3" fillId="0" borderId="15" xfId="0" applyNumberFormat="1" applyFont="1" applyBorder="1" applyAlignment="1" applyProtection="1">
      <alignment vertical="center"/>
    </xf>
    <xf numFmtId="165" fontId="3" fillId="0" borderId="16" xfId="0" applyNumberFormat="1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8" fontId="3" fillId="0" borderId="4" xfId="0" applyNumberFormat="1" applyFont="1" applyBorder="1" applyAlignment="1" applyProtection="1">
      <alignment vertical="center"/>
    </xf>
    <xf numFmtId="165" fontId="3" fillId="0" borderId="6" xfId="0" applyNumberFormat="1" applyFont="1" applyBorder="1" applyAlignment="1" applyProtection="1">
      <alignment horizontal="center" vertical="center"/>
    </xf>
    <xf numFmtId="18" fontId="3" fillId="0" borderId="25" xfId="0" applyNumberFormat="1" applyFont="1" applyBorder="1" applyAlignment="1" applyProtection="1">
      <alignment vertical="top"/>
    </xf>
    <xf numFmtId="165" fontId="3" fillId="0" borderId="38" xfId="0" applyNumberFormat="1" applyFont="1" applyBorder="1" applyAlignment="1" applyProtection="1">
      <alignment horizontal="center" vertical="top"/>
    </xf>
    <xf numFmtId="0" fontId="3" fillId="0" borderId="38" xfId="0" applyFont="1" applyBorder="1" applyAlignment="1" applyProtection="1">
      <alignment horizontal="center" vertical="top"/>
    </xf>
    <xf numFmtId="2" fontId="5" fillId="0" borderId="2" xfId="0" applyNumberFormat="1" applyFont="1" applyBorder="1" applyAlignment="1" applyProtection="1">
      <alignment horizontal="center" vertical="center" wrapText="1"/>
    </xf>
    <xf numFmtId="0" fontId="3" fillId="0" borderId="47" xfId="0" applyFont="1" applyBorder="1" applyProtection="1"/>
    <xf numFmtId="0" fontId="19" fillId="10" borderId="11" xfId="0" applyFont="1" applyFill="1" applyBorder="1" applyProtection="1"/>
    <xf numFmtId="0" fontId="19" fillId="0" borderId="0" xfId="0" applyFont="1" applyProtection="1"/>
    <xf numFmtId="49" fontId="20" fillId="0" borderId="0" xfId="1" applyNumberFormat="1" applyFont="1" applyAlignment="1" applyProtection="1">
      <alignment horizontal="center" vertical="center"/>
    </xf>
    <xf numFmtId="49" fontId="21" fillId="0" borderId="0" xfId="1" applyNumberFormat="1" applyFont="1" applyAlignment="1" applyProtection="1">
      <alignment horizontal="center" vertical="center"/>
    </xf>
    <xf numFmtId="0" fontId="5" fillId="0" borderId="0" xfId="0" applyFont="1" applyProtection="1"/>
    <xf numFmtId="0" fontId="22" fillId="0" borderId="0" xfId="0" applyFont="1" applyAlignment="1" applyProtection="1">
      <alignment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3" fillId="0" borderId="0" xfId="0" applyFont="1"/>
    <xf numFmtId="0" fontId="24" fillId="0" borderId="0" xfId="0" applyFont="1" applyAlignment="1" applyProtection="1">
      <alignment horizontal="center" vertical="center"/>
    </xf>
    <xf numFmtId="0" fontId="25" fillId="0" borderId="68" xfId="0" applyFont="1" applyBorder="1" applyAlignment="1">
      <alignment horizontal="left" vertical="top"/>
    </xf>
    <xf numFmtId="0" fontId="25" fillId="0" borderId="69" xfId="0" applyFont="1" applyBorder="1" applyAlignment="1">
      <alignment horizontal="left" vertical="top"/>
    </xf>
    <xf numFmtId="0" fontId="25" fillId="0" borderId="70" xfId="0" applyFont="1" applyBorder="1" applyAlignment="1">
      <alignment horizontal="left" vertical="top"/>
    </xf>
    <xf numFmtId="0" fontId="26" fillId="0" borderId="71" xfId="0" applyFont="1" applyBorder="1" applyAlignment="1">
      <alignment horizontal="left" vertical="top"/>
    </xf>
    <xf numFmtId="0" fontId="26" fillId="0" borderId="67" xfId="0" applyFont="1" applyBorder="1" applyAlignment="1">
      <alignment horizontal="left" vertical="top"/>
    </xf>
    <xf numFmtId="0" fontId="26" fillId="0" borderId="72" xfId="0" applyFont="1" applyBorder="1" applyAlignment="1">
      <alignment horizontal="left" vertical="top"/>
    </xf>
    <xf numFmtId="0" fontId="26" fillId="0" borderId="73" xfId="0" applyFont="1" applyBorder="1" applyAlignment="1">
      <alignment horizontal="left" vertical="top"/>
    </xf>
    <xf numFmtId="0" fontId="26" fillId="0" borderId="74" xfId="0" applyFont="1" applyBorder="1" applyAlignment="1">
      <alignment horizontal="left" vertical="top"/>
    </xf>
    <xf numFmtId="0" fontId="26" fillId="0" borderId="75" xfId="0" applyFont="1" applyBorder="1" applyAlignment="1">
      <alignment horizontal="left" vertical="top"/>
    </xf>
    <xf numFmtId="0" fontId="25" fillId="12" borderId="67" xfId="0" applyFont="1" applyFill="1" applyBorder="1" applyAlignment="1">
      <alignment horizontal="left" vertical="top"/>
    </xf>
    <xf numFmtId="0" fontId="26" fillId="13" borderId="67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8" fillId="15" borderId="21" xfId="0" applyFont="1" applyFill="1" applyBorder="1" applyAlignment="1">
      <alignment horizontal="center"/>
    </xf>
    <xf numFmtId="0" fontId="30" fillId="0" borderId="0" xfId="0" applyFont="1" applyAlignment="1">
      <alignment textRotation="90"/>
    </xf>
    <xf numFmtId="0" fontId="27" fillId="16" borderId="21" xfId="0" applyFont="1" applyFill="1" applyBorder="1" applyAlignment="1">
      <alignment horizontal="center"/>
    </xf>
    <xf numFmtId="0" fontId="27" fillId="6" borderId="21" xfId="0" applyFont="1" applyFill="1" applyBorder="1" applyAlignment="1">
      <alignment horizontal="center"/>
    </xf>
    <xf numFmtId="0" fontId="27" fillId="17" borderId="21" xfId="0" applyFont="1" applyFill="1" applyBorder="1" applyAlignment="1">
      <alignment horizontal="center"/>
    </xf>
    <xf numFmtId="0" fontId="27" fillId="18" borderId="21" xfId="0" applyFont="1" applyFill="1" applyBorder="1" applyAlignment="1">
      <alignment horizontal="center"/>
    </xf>
    <xf numFmtId="164" fontId="3" fillId="0" borderId="0" xfId="0" applyNumberFormat="1" applyFont="1" applyAlignment="1" applyProtection="1">
      <alignment horizontal="left" vertical="center"/>
    </xf>
    <xf numFmtId="0" fontId="0" fillId="0" borderId="0" xfId="0" applyFont="1"/>
    <xf numFmtId="0" fontId="27" fillId="0" borderId="21" xfId="0" applyFont="1" applyFill="1" applyBorder="1" applyAlignment="1">
      <alignment horizontal="center"/>
    </xf>
    <xf numFmtId="49" fontId="32" fillId="0" borderId="0" xfId="1" applyNumberFormat="1" applyFont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5" fillId="0" borderId="0" xfId="0" applyFont="1" applyAlignment="1" applyProtection="1">
      <alignment vertical="center" textRotation="90"/>
    </xf>
    <xf numFmtId="0" fontId="31" fillId="19" borderId="0" xfId="0" applyFont="1" applyFill="1"/>
    <xf numFmtId="0" fontId="31" fillId="20" borderId="0" xfId="0" applyFont="1" applyFill="1"/>
    <xf numFmtId="0" fontId="31" fillId="21" borderId="0" xfId="0" applyFont="1" applyFill="1"/>
    <xf numFmtId="0" fontId="18" fillId="0" borderId="0" xfId="0" applyFont="1" applyFill="1" applyAlignment="1" applyProtection="1">
      <alignment vertical="center" textRotation="90"/>
    </xf>
    <xf numFmtId="0" fontId="2" fillId="0" borderId="0" xfId="0" applyFont="1"/>
    <xf numFmtId="0" fontId="33" fillId="0" borderId="0" xfId="0" applyFont="1" applyFill="1"/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166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22" borderId="0" xfId="0" applyNumberFormat="1" applyFont="1" applyFill="1" applyAlignment="1">
      <alignment horizontal="center"/>
    </xf>
    <xf numFmtId="18" fontId="3" fillId="0" borderId="0" xfId="0" applyNumberFormat="1" applyFont="1" applyBorder="1" applyAlignment="1" applyProtection="1">
      <alignment vertical="top"/>
    </xf>
    <xf numFmtId="165" fontId="3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2" fontId="3" fillId="0" borderId="54" xfId="0" applyNumberFormat="1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2" fontId="3" fillId="0" borderId="16" xfId="0" applyNumberFormat="1" applyFont="1" applyBorder="1" applyAlignment="1" applyProtection="1">
      <alignment horizontal="center" vertical="center" wrapText="1"/>
      <protection locked="0"/>
    </xf>
    <xf numFmtId="2" fontId="3" fillId="0" borderId="38" xfId="0" applyNumberFormat="1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5" fillId="0" borderId="15" xfId="0" applyFont="1" applyBorder="1" applyAlignment="1" applyProtection="1">
      <alignment horizontal="left" vertical="center" wrapText="1" indent="1"/>
    </xf>
    <xf numFmtId="0" fontId="5" fillId="0" borderId="16" xfId="0" applyFont="1" applyBorder="1" applyAlignment="1" applyProtection="1">
      <alignment horizontal="left" vertical="center" wrapText="1" indent="1"/>
    </xf>
    <xf numFmtId="0" fontId="5" fillId="0" borderId="4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horizontal="left" vertical="center" wrapText="1" indent="1"/>
    </xf>
    <xf numFmtId="0" fontId="5" fillId="0" borderId="25" xfId="0" applyFont="1" applyBorder="1" applyAlignment="1" applyProtection="1">
      <alignment horizontal="left" vertical="center" wrapText="1" indent="1"/>
    </xf>
    <xf numFmtId="0" fontId="5" fillId="0" borderId="38" xfId="0" applyFont="1" applyBorder="1" applyAlignment="1" applyProtection="1">
      <alignment horizontal="left" vertical="center" wrapText="1" indent="1"/>
    </xf>
    <xf numFmtId="18" fontId="3" fillId="0" borderId="15" xfId="0" applyNumberFormat="1" applyFont="1" applyBorder="1" applyAlignment="1" applyProtection="1">
      <alignment horizontal="left" vertical="top"/>
    </xf>
    <xf numFmtId="18" fontId="3" fillId="0" borderId="14" xfId="0" applyNumberFormat="1" applyFont="1" applyBorder="1" applyAlignment="1" applyProtection="1">
      <alignment horizontal="left" vertical="top"/>
    </xf>
    <xf numFmtId="18" fontId="3" fillId="0" borderId="16" xfId="0" applyNumberFormat="1" applyFont="1" applyBorder="1" applyAlignment="1" applyProtection="1">
      <alignment horizontal="left" vertical="top"/>
    </xf>
    <xf numFmtId="18" fontId="3" fillId="0" borderId="4" xfId="0" applyNumberFormat="1" applyFont="1" applyBorder="1" applyAlignment="1" applyProtection="1">
      <alignment horizontal="left" vertical="top"/>
    </xf>
    <xf numFmtId="18" fontId="3" fillId="0" borderId="0" xfId="0" applyNumberFormat="1" applyFont="1" applyBorder="1" applyAlignment="1" applyProtection="1">
      <alignment horizontal="left" vertical="top"/>
    </xf>
    <xf numFmtId="18" fontId="3" fillId="0" borderId="6" xfId="0" applyNumberFormat="1" applyFont="1" applyBorder="1" applyAlignment="1" applyProtection="1">
      <alignment horizontal="left" vertical="top"/>
    </xf>
    <xf numFmtId="18" fontId="3" fillId="0" borderId="25" xfId="0" applyNumberFormat="1" applyFont="1" applyBorder="1" applyAlignment="1" applyProtection="1">
      <alignment horizontal="left" vertical="top"/>
    </xf>
    <xf numFmtId="18" fontId="3" fillId="0" borderId="26" xfId="0" applyNumberFormat="1" applyFont="1" applyBorder="1" applyAlignment="1" applyProtection="1">
      <alignment horizontal="left" vertical="top"/>
    </xf>
    <xf numFmtId="18" fontId="3" fillId="0" borderId="38" xfId="0" applyNumberFormat="1" applyFont="1" applyBorder="1" applyAlignment="1" applyProtection="1">
      <alignment horizontal="left" vertical="top"/>
    </xf>
    <xf numFmtId="0" fontId="3" fillId="0" borderId="77" xfId="0" applyFont="1" applyBorder="1" applyAlignment="1" applyProtection="1">
      <alignment vertical="center" wrapText="1"/>
      <protection locked="0"/>
    </xf>
    <xf numFmtId="0" fontId="3" fillId="0" borderId="46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78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46" xfId="0" applyFont="1" applyBorder="1" applyAlignment="1" applyProtection="1">
      <alignment horizontal="left" vertical="center"/>
      <protection locked="0"/>
    </xf>
    <xf numFmtId="0" fontId="3" fillId="0" borderId="79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18" fillId="21" borderId="0" xfId="0" applyFont="1" applyFill="1" applyAlignment="1" applyProtection="1">
      <alignment horizontal="center" vertical="center" textRotation="90"/>
    </xf>
    <xf numFmtId="0" fontId="18" fillId="19" borderId="0" xfId="0" applyFont="1" applyFill="1" applyAlignment="1" applyProtection="1">
      <alignment horizontal="center" vertical="center" textRotation="90"/>
    </xf>
    <xf numFmtId="0" fontId="18" fillId="20" borderId="0" xfId="0" applyFont="1" applyFill="1" applyAlignment="1" applyProtection="1">
      <alignment horizontal="center" vertical="center" textRotation="90"/>
    </xf>
    <xf numFmtId="0" fontId="18" fillId="8" borderId="33" xfId="0" applyFont="1" applyFill="1" applyBorder="1" applyAlignment="1" applyProtection="1">
      <alignment horizontal="center" vertical="center" wrapText="1"/>
      <protection locked="0"/>
    </xf>
    <xf numFmtId="0" fontId="18" fillId="8" borderId="34" xfId="0" applyFont="1" applyFill="1" applyBorder="1" applyAlignment="1" applyProtection="1">
      <alignment horizontal="center" vertical="center" wrapText="1"/>
      <protection locked="0"/>
    </xf>
    <xf numFmtId="0" fontId="18" fillId="8" borderId="35" xfId="0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 applyProtection="1">
      <alignment horizontal="left" vertical="center" wrapText="1" indent="1"/>
    </xf>
    <xf numFmtId="0" fontId="18" fillId="8" borderId="2" xfId="0" applyFont="1" applyFill="1" applyBorder="1" applyAlignment="1" applyProtection="1">
      <alignment horizontal="left" vertical="center" wrapText="1" indent="1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indent="1"/>
    </xf>
    <xf numFmtId="0" fontId="5" fillId="0" borderId="3" xfId="0" applyFont="1" applyBorder="1" applyAlignment="1" applyProtection="1">
      <alignment horizontal="left" vertical="center" indent="1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49" fontId="20" fillId="0" borderId="15" xfId="1" applyNumberFormat="1" applyFont="1" applyBorder="1" applyAlignment="1" applyProtection="1">
      <alignment horizontal="left" vertical="center"/>
    </xf>
    <xf numFmtId="49" fontId="20" fillId="0" borderId="16" xfId="1" applyNumberFormat="1" applyFont="1" applyBorder="1" applyAlignment="1" applyProtection="1">
      <alignment horizontal="left" vertical="center"/>
    </xf>
    <xf numFmtId="49" fontId="20" fillId="0" borderId="25" xfId="1" applyNumberFormat="1" applyFont="1" applyBorder="1" applyAlignment="1" applyProtection="1">
      <alignment horizontal="left" vertical="center"/>
    </xf>
    <xf numFmtId="49" fontId="20" fillId="0" borderId="38" xfId="1" applyNumberFormat="1" applyFont="1" applyBorder="1" applyAlignment="1" applyProtection="1">
      <alignment horizontal="left" vertical="center"/>
    </xf>
    <xf numFmtId="0" fontId="3" fillId="11" borderId="15" xfId="0" applyFont="1" applyFill="1" applyBorder="1" applyAlignment="1" applyProtection="1">
      <alignment vertical="center"/>
    </xf>
    <xf numFmtId="0" fontId="3" fillId="11" borderId="14" xfId="0" applyFont="1" applyFill="1" applyBorder="1" applyAlignment="1" applyProtection="1">
      <alignment vertical="center"/>
    </xf>
    <xf numFmtId="0" fontId="3" fillId="11" borderId="16" xfId="0" applyFont="1" applyFill="1" applyBorder="1" applyAlignment="1" applyProtection="1">
      <alignment vertical="center"/>
    </xf>
    <xf numFmtId="0" fontId="3" fillId="11" borderId="25" xfId="0" applyFont="1" applyFill="1" applyBorder="1" applyAlignment="1" applyProtection="1">
      <alignment vertical="center"/>
    </xf>
    <xf numFmtId="0" fontId="3" fillId="11" borderId="26" xfId="0" applyFont="1" applyFill="1" applyBorder="1" applyAlignment="1" applyProtection="1">
      <alignment vertical="center"/>
    </xf>
    <xf numFmtId="0" fontId="3" fillId="11" borderId="38" xfId="0" applyFont="1" applyFill="1" applyBorder="1" applyAlignment="1" applyProtection="1">
      <alignment vertical="center"/>
    </xf>
    <xf numFmtId="0" fontId="19" fillId="10" borderId="51" xfId="0" applyFont="1" applyFill="1" applyBorder="1" applyProtection="1"/>
    <xf numFmtId="0" fontId="19" fillId="10" borderId="3" xfId="0" applyFont="1" applyFill="1" applyBorder="1" applyProtection="1"/>
    <xf numFmtId="0" fontId="19" fillId="10" borderId="2" xfId="0" applyFont="1" applyFill="1" applyBorder="1" applyProtection="1"/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78" xfId="0" applyFont="1" applyBorder="1" applyAlignment="1" applyProtection="1">
      <alignment vertical="center" wrapText="1"/>
      <protection locked="0"/>
    </xf>
    <xf numFmtId="0" fontId="3" fillId="0" borderId="79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top" wrapText="1"/>
    </xf>
    <xf numFmtId="0" fontId="17" fillId="8" borderId="1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17" fillId="8" borderId="2" xfId="0" applyFont="1" applyFill="1" applyBorder="1" applyAlignment="1" applyProtection="1">
      <alignment horizontal="center" vertical="center" wrapText="1"/>
    </xf>
    <xf numFmtId="0" fontId="12" fillId="9" borderId="1" xfId="0" applyFont="1" applyFill="1" applyBorder="1" applyAlignment="1" applyProtection="1">
      <alignment horizontal="center" vertical="center" wrapText="1"/>
    </xf>
    <xf numFmtId="0" fontId="12" fillId="9" borderId="2" xfId="0" applyFont="1" applyFill="1" applyBorder="1" applyAlignment="1" applyProtection="1">
      <alignment horizontal="center" vertical="center" wrapText="1"/>
    </xf>
    <xf numFmtId="0" fontId="12" fillId="9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6" fillId="0" borderId="3" xfId="0" applyNumberFormat="1" applyFont="1" applyBorder="1" applyAlignment="1" applyProtection="1">
      <alignment horizontal="center" vertical="center"/>
    </xf>
    <xf numFmtId="165" fontId="6" fillId="0" borderId="2" xfId="0" applyNumberFormat="1" applyFont="1" applyBorder="1" applyAlignment="1" applyProtection="1">
      <alignment horizontal="center" vertical="center"/>
    </xf>
    <xf numFmtId="0" fontId="29" fillId="14" borderId="76" xfId="0" applyFont="1" applyFill="1" applyBorder="1" applyAlignment="1">
      <alignment horizontal="center" vertical="center" textRotation="90"/>
    </xf>
    <xf numFmtId="0" fontId="0" fillId="0" borderId="53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6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9" fillId="0" borderId="0" xfId="0" applyFont="1" applyAlignment="1">
      <alignment horizontal="center"/>
    </xf>
    <xf numFmtId="49" fontId="39" fillId="0" borderId="0" xfId="1" applyNumberFormat="1" applyFont="1" applyAlignment="1" applyProtection="1">
      <alignment horizontal="center" vertical="center"/>
    </xf>
  </cellXfs>
  <cellStyles count="2">
    <cellStyle name="Normal" xfId="0" builtinId="0"/>
    <cellStyle name="Normal 4" xfId="1" xr:uid="{FD16B453-AD1D-45E2-B956-6AA008085DF2}"/>
  </cellStyles>
  <dxfs count="123">
    <dxf>
      <font>
        <color theme="6" tint="0.79998168889431442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9" tint="0.79998168889431442"/>
      </font>
    </dxf>
    <dxf>
      <font>
        <color theme="4" tint="0.79998168889431442"/>
      </font>
    </dxf>
    <dxf>
      <font>
        <color theme="6" tint="0.79998168889431442"/>
      </font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alignment textRotation="0" wrapText="0" indent="0" justifyLastLine="0" shrinkToFit="0" readingOrder="0"/>
    </dxf>
    <dxf>
      <border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/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alignment textRotation="0" wrapText="0" indent="0" justifyLastLine="0" shrinkToFit="0" readingOrder="0"/>
    </dxf>
    <dxf>
      <border outline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/>
        <bottom/>
      </border>
    </dxf>
    <dxf>
      <font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double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 style="double">
          <color rgb="FF000000"/>
        </left>
        <right style="double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sz val="9"/>
        <color rgb="FF000000"/>
        <name val="Arial"/>
        <scheme val="none"/>
      </font>
      <alignment horizontal="left" vertical="top" textRotation="0" wrapText="0" indent="0" justifyLastLine="0" shrinkToFit="0" readingOrder="0"/>
      <border diagonalUp="0" diagonalDown="0">
        <left/>
        <right style="double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alignment textRotation="0" wrapText="0" indent="0" justifyLastLine="0" shrinkToFit="0" readingOrder="0"/>
    </dxf>
    <dxf>
      <border outline="0">
        <right style="double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alignment horizontal="left" vertical="top" textRotation="0" wrapText="0" indent="0" justifyLastLine="0" shrinkToFit="0" readingOrder="0"/>
      <border diagonalUp="0" diagonalDown="0" outline="0">
        <left style="double">
          <color rgb="FF000000"/>
        </left>
        <right style="double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647448</xdr:colOff>
      <xdr:row>0</xdr:row>
      <xdr:rowOff>59373</xdr:rowOff>
    </xdr:from>
    <xdr:to>
      <xdr:col>17</xdr:col>
      <xdr:colOff>828425</xdr:colOff>
      <xdr:row>2</xdr:row>
      <xdr:rowOff>160973</xdr:rowOff>
    </xdr:to>
    <xdr:pic>
      <xdr:nvPicPr>
        <xdr:cNvPr id="2" name="Picture 1" descr="Image result for ndms logo">
          <a:extLst>
            <a:ext uri="{FF2B5EF4-FFF2-40B4-BE49-F238E27FC236}">
              <a16:creationId xmlns:a16="http://schemas.microsoft.com/office/drawing/2014/main" id="{3FDD6AE3-BD7C-4A3D-9980-D24D73B293A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6273" y="59373"/>
          <a:ext cx="114617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39372</xdr:colOff>
      <xdr:row>0</xdr:row>
      <xdr:rowOff>64452</xdr:rowOff>
    </xdr:from>
    <xdr:to>
      <xdr:col>3</xdr:col>
      <xdr:colOff>331471</xdr:colOff>
      <xdr:row>2</xdr:row>
      <xdr:rowOff>172402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430E-77C2-4E3D-8A7B-9EF12A9DF8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47" y="64452"/>
          <a:ext cx="1143000" cy="1146175"/>
        </a:xfrm>
        <a:prstGeom prst="rect">
          <a:avLst/>
        </a:prstGeom>
      </xdr:spPr>
    </xdr:pic>
    <xdr:clientData/>
  </xdr:twoCellAnchor>
  <xdr:twoCellAnchor>
    <xdr:from>
      <xdr:col>19</xdr:col>
      <xdr:colOff>62177</xdr:colOff>
      <xdr:row>20</xdr:row>
      <xdr:rowOff>97102</xdr:rowOff>
    </xdr:from>
    <xdr:to>
      <xdr:col>19</xdr:col>
      <xdr:colOff>631032</xdr:colOff>
      <xdr:row>20</xdr:row>
      <xdr:rowOff>97102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288A26E4-8919-449B-A0EB-A578E0D725BA}"/>
            </a:ext>
          </a:extLst>
        </xdr:cNvPr>
        <xdr:cNvCxnSpPr/>
      </xdr:nvCxnSpPr>
      <xdr:spPr>
        <a:xfrm flipH="1">
          <a:off x="15486327" y="5475552"/>
          <a:ext cx="56885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24</xdr:row>
      <xdr:rowOff>47625</xdr:rowOff>
    </xdr:from>
    <xdr:to>
      <xdr:col>15</xdr:col>
      <xdr:colOff>368300</xdr:colOff>
      <xdr:row>35</xdr:row>
      <xdr:rowOff>101812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8417E00-F1E8-DF88-871A-A78C328D1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391025"/>
          <a:ext cx="10055225" cy="20449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114300</xdr:rowOff>
    </xdr:from>
    <xdr:to>
      <xdr:col>15</xdr:col>
      <xdr:colOff>292100</xdr:colOff>
      <xdr:row>21</xdr:row>
      <xdr:rowOff>78035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8B2F32A-D41A-5071-0ECE-2BE15F46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28925"/>
          <a:ext cx="10055225" cy="104958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</xdr:row>
      <xdr:rowOff>177801</xdr:rowOff>
    </xdr:from>
    <xdr:to>
      <xdr:col>15</xdr:col>
      <xdr:colOff>154223</xdr:colOff>
      <xdr:row>12</xdr:row>
      <xdr:rowOff>63501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23A67B-2BF6-4A2B-B758-05BD424DC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263651"/>
          <a:ext cx="9850673" cy="971550"/>
        </a:xfrm>
        <a:prstGeom prst="rect">
          <a:avLst/>
        </a:prstGeom>
      </xdr:spPr>
    </xdr:pic>
    <xdr:clientData/>
  </xdr:twoCellAnchor>
  <xdr:twoCellAnchor>
    <xdr:from>
      <xdr:col>4</xdr:col>
      <xdr:colOff>571500</xdr:colOff>
      <xdr:row>9</xdr:row>
      <xdr:rowOff>0</xdr:rowOff>
    </xdr:from>
    <xdr:to>
      <xdr:col>5</xdr:col>
      <xdr:colOff>266700</xdr:colOff>
      <xdr:row>10</xdr:row>
      <xdr:rowOff>104775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A4CCFEF5-5056-8448-B0E9-FEC37A1AF288}"/>
            </a:ext>
          </a:extLst>
        </xdr:cNvPr>
        <xdr:cNvSpPr/>
      </xdr:nvSpPr>
      <xdr:spPr>
        <a:xfrm>
          <a:off x="3629025" y="1628775"/>
          <a:ext cx="304800" cy="285750"/>
        </a:xfrm>
        <a:prstGeom prst="ellipse">
          <a:avLst/>
        </a:prstGeom>
        <a:noFill/>
        <a:ln w="38100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38100</xdr:colOff>
      <xdr:row>25</xdr:row>
      <xdr:rowOff>76200</xdr:rowOff>
    </xdr:from>
    <xdr:to>
      <xdr:col>0</xdr:col>
      <xdr:colOff>342900</xdr:colOff>
      <xdr:row>34</xdr:row>
      <xdr:rowOff>76200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F9EC689D-F186-4CDD-9D35-729D327B4ECC}"/>
            </a:ext>
          </a:extLst>
        </xdr:cNvPr>
        <xdr:cNvSpPr/>
      </xdr:nvSpPr>
      <xdr:spPr>
        <a:xfrm>
          <a:off x="38100" y="4600575"/>
          <a:ext cx="304800" cy="162877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409575</xdr:colOff>
      <xdr:row>15</xdr:row>
      <xdr:rowOff>114300</xdr:rowOff>
    </xdr:from>
    <xdr:to>
      <xdr:col>3</xdr:col>
      <xdr:colOff>361950</xdr:colOff>
      <xdr:row>21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96549FD-16B3-1050-F620-CF4FBA3B1673}"/>
            </a:ext>
          </a:extLst>
        </xdr:cNvPr>
        <xdr:cNvSpPr/>
      </xdr:nvSpPr>
      <xdr:spPr>
        <a:xfrm>
          <a:off x="2247900" y="2828925"/>
          <a:ext cx="561975" cy="1047750"/>
        </a:xfrm>
        <a:prstGeom prst="rect">
          <a:avLst/>
        </a:prstGeom>
        <a:noFill/>
        <a:ln w="5715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28575</xdr:colOff>
      <xdr:row>17</xdr:row>
      <xdr:rowOff>142875</xdr:rowOff>
    </xdr:from>
    <xdr:to>
      <xdr:col>0</xdr:col>
      <xdr:colOff>304800</xdr:colOff>
      <xdr:row>19</xdr:row>
      <xdr:rowOff>63500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D110F9D-528F-43FA-9DAC-0CE1B020DC8B}"/>
            </a:ext>
          </a:extLst>
        </xdr:cNvPr>
        <xdr:cNvSpPr/>
      </xdr:nvSpPr>
      <xdr:spPr>
        <a:xfrm>
          <a:off x="28575" y="3219450"/>
          <a:ext cx="276225" cy="282575"/>
        </a:xfrm>
        <a:prstGeom prst="ellipse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466725</xdr:colOff>
      <xdr:row>24</xdr:row>
      <xdr:rowOff>57150</xdr:rowOff>
    </xdr:from>
    <xdr:to>
      <xdr:col>3</xdr:col>
      <xdr:colOff>419100</xdr:colOff>
      <xdr:row>35</xdr:row>
      <xdr:rowOff>95250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9B0AAADD-26B5-4EEE-BDB8-276F522F1216}"/>
            </a:ext>
          </a:extLst>
        </xdr:cNvPr>
        <xdr:cNvSpPr/>
      </xdr:nvSpPr>
      <xdr:spPr>
        <a:xfrm>
          <a:off x="2305050" y="4400550"/>
          <a:ext cx="561975" cy="2028825"/>
        </a:xfrm>
        <a:prstGeom prst="rect">
          <a:avLst/>
        </a:prstGeom>
        <a:noFill/>
        <a:ln w="57150"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82550</xdr:colOff>
      <xdr:row>39</xdr:row>
      <xdr:rowOff>44450</xdr:rowOff>
    </xdr:from>
    <xdr:to>
      <xdr:col>15</xdr:col>
      <xdr:colOff>377825</xdr:colOff>
      <xdr:row>52</xdr:row>
      <xdr:rowOff>169772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9384735-8408-9E0B-1E58-94EBC037F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550" y="7102475"/>
          <a:ext cx="10058400" cy="2477997"/>
        </a:xfrm>
        <a:prstGeom prst="rect">
          <a:avLst/>
        </a:prstGeom>
      </xdr:spPr>
    </xdr:pic>
    <xdr:clientData/>
  </xdr:twoCellAnchor>
  <xdr:twoCellAnchor editAs="oneCell">
    <xdr:from>
      <xdr:col>0</xdr:col>
      <xdr:colOff>15875</xdr:colOff>
      <xdr:row>62</xdr:row>
      <xdr:rowOff>0</xdr:rowOff>
    </xdr:from>
    <xdr:to>
      <xdr:col>14</xdr:col>
      <xdr:colOff>293416</xdr:colOff>
      <xdr:row>97</xdr:row>
      <xdr:rowOff>10410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F396892-EC76-95A8-C7C6-4157E79BC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875" y="11220450"/>
          <a:ext cx="9431066" cy="634453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826BF8-2CA6-48E5-98DA-818F8D173780}" name="Report" displayName="Report" ref="E2:G71" headerRowDxfId="122" totalsRowDxfId="119" headerRowBorderDxfId="121" tableBorderDxfId="120">
  <autoFilter ref="E2:G71" xr:uid="{8D826BF8-2CA6-48E5-98DA-818F8D173780}"/>
  <tableColumns count="3">
    <tableColumn id="1" xr3:uid="{FEF20FE3-F68E-4256-8D4B-F44BD819C26F}" name="Team" totalsRowLabel="Total" dataDxfId="118"/>
    <tableColumn id="2" xr3:uid="{4E8BABF0-A1C6-4632-8AB6-7696912A305D}" name="Leadership Role" dataDxfId="117"/>
    <tableColumn id="3" xr3:uid="{C9C0333C-2BB8-4D7D-B008-F361D9E49CF6}" name="Responder" dataDxfId="116"/>
  </tableColumns>
  <tableStyleInfo name="TableStyleMedium2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3618FD-CBE6-4AC4-8F47-FC5F94F17951}" name="Report56" displayName="Report56" ref="J2:P71" headerRowDxfId="115" dataDxfId="113" totalsRowDxfId="111" headerRowBorderDxfId="114" tableBorderDxfId="112">
  <autoFilter ref="J2:P71" xr:uid="{423618FD-CBE6-4AC4-8F47-FC5F94F17951}"/>
  <sortState xmlns:xlrd2="http://schemas.microsoft.com/office/spreadsheetml/2017/richdata2" ref="J3:P71">
    <sortCondition ref="J1:J70"/>
  </sortState>
  <tableColumns count="7">
    <tableColumn id="1" xr3:uid="{170823D5-9B4E-4229-AE33-735AD8A2D2D8}" name="Team" totalsRowLabel="Total" dataDxfId="110"/>
    <tableColumn id="2" xr3:uid="{8373EAF5-3D0F-40A7-8641-7CFFD996D52E}" name="Leadership Role" dataDxfId="109"/>
    <tableColumn id="3" xr3:uid="{BAFCB0D8-837D-430F-8C0D-934A55F89F9C}" name="Responder" dataDxfId="108"/>
    <tableColumn id="4" xr3:uid="{0AF427E6-41DA-4F47-A71F-22A8D1B92554}" name="Primary" dataDxfId="107"/>
    <tableColumn id="5" xr3:uid="{E833D0DA-005C-46E1-B94F-C4926C8F1674}" name="Mobile Phone" dataDxfId="106"/>
    <tableColumn id="6" xr3:uid="{8559AB79-AE07-4EBB-B97C-406F8FF4812A}" name="Work Phone" dataDxfId="105"/>
    <tableColumn id="7" xr3:uid="{E66E0308-8B0C-4C79-8E0C-190695494F04}" name="Primary Email Address" dataDxfId="104"/>
  </tableColumns>
  <tableStyleInfo name="TableStyleMedium2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C215F6-51D9-493C-938F-9C335E8567C5}" name="Report7" displayName="Report7" ref="S2:Y71" headerRowDxfId="103" dataDxfId="101" totalsRowDxfId="99" headerRowBorderDxfId="102" tableBorderDxfId="100">
  <autoFilter ref="S2:Y71" xr:uid="{18C215F6-51D9-493C-938F-9C335E8567C5}"/>
  <sortState xmlns:xlrd2="http://schemas.microsoft.com/office/spreadsheetml/2017/richdata2" ref="S3:Y71">
    <sortCondition ref="S1:S70"/>
  </sortState>
  <tableColumns count="7">
    <tableColumn id="1" xr3:uid="{C474183F-5A87-4E0A-A02A-2DFFFEFC2632}" name="Team" totalsRowLabel="Total" dataDxfId="98"/>
    <tableColumn id="2" xr3:uid="{D3885DCC-5E22-4EC0-8C2B-FA29D1EDF7C9}" name="Leadership Role" dataDxfId="97"/>
    <tableColumn id="3" xr3:uid="{74A18F76-0422-4C5F-9E3B-47E2EB51ECB0}" name="Responder" dataDxfId="96"/>
    <tableColumn id="4" xr3:uid="{B476E43B-F879-46B7-BA93-EA9FCD952557}" name="Primary" dataDxfId="95"/>
    <tableColumn id="5" xr3:uid="{B3791F4C-1310-4020-8CE7-691AD214094E}" name="Mobile Phone" dataDxfId="94"/>
    <tableColumn id="6" xr3:uid="{4AB53009-AD2E-4C0C-B604-350632E57938}" name="Work Phone" dataDxfId="93"/>
    <tableColumn id="7" xr3:uid="{FE8EE126-4B46-43B5-ACF4-03CAE78C98D1}" name="Primary Email Address" dataDxfId="92"/>
  </tableColumns>
  <tableStyleInfo name="TableStyleMedium2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5F25B-69D2-4F0F-8AC4-B02B92A37C79}">
  <sheetPr>
    <outlinePr summaryBelow="0"/>
    <pageSetUpPr fitToPage="1"/>
  </sheetPr>
  <dimension ref="A1:AO165"/>
  <sheetViews>
    <sheetView showGridLines="0" tabSelected="1" topLeftCell="B1" zoomScale="74" zoomScaleNormal="74" workbookViewId="0">
      <selection activeCell="E35" sqref="E35:J35"/>
    </sheetView>
  </sheetViews>
  <sheetFormatPr defaultColWidth="9.08984375" defaultRowHeight="12.5" outlineLevelRow="1" outlineLevelCol="1" x14ac:dyDescent="0.25"/>
  <cols>
    <col min="1" max="1" width="2.81640625" style="87" hidden="1" customWidth="1" outlineLevel="1"/>
    <col min="2" max="2" width="3.1796875" style="87" customWidth="1" collapsed="1"/>
    <col min="3" max="3" width="12.08984375" style="147" customWidth="1"/>
    <col min="4" max="18" width="13.81640625" style="87" customWidth="1"/>
    <col min="19" max="19" width="1.453125" style="87" customWidth="1"/>
    <col min="20" max="20" width="9.08984375" style="87"/>
    <col min="21" max="21" width="16.6328125" style="87" customWidth="1"/>
    <col min="22" max="23" width="9.08984375" style="87" hidden="1" customWidth="1" outlineLevel="1"/>
    <col min="24" max="24" width="9.08984375" style="87" collapsed="1"/>
    <col min="25" max="16384" width="9.08984375" style="87"/>
  </cols>
  <sheetData>
    <row r="1" spans="1:41" ht="36" customHeight="1" x14ac:dyDescent="0.25">
      <c r="C1" s="319"/>
      <c r="D1" s="319"/>
      <c r="E1" s="320" t="s">
        <v>0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R1" s="88"/>
      <c r="T1" s="88"/>
      <c r="V1" s="87" t="s">
        <v>334</v>
      </c>
      <c r="W1" s="89"/>
      <c r="AO1" s="149" t="s">
        <v>334</v>
      </c>
    </row>
    <row r="2" spans="1:41" ht="45.75" customHeight="1" x14ac:dyDescent="0.25">
      <c r="C2" s="319"/>
      <c r="D2" s="319"/>
      <c r="E2" s="320" t="s">
        <v>1</v>
      </c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88"/>
      <c r="R2" s="88"/>
      <c r="T2" s="88"/>
    </row>
    <row r="3" spans="1:41" ht="21" customHeight="1" thickBot="1" x14ac:dyDescent="0.3"/>
    <row r="4" spans="1:41" s="90" customFormat="1" ht="18" customHeight="1" thickBot="1" x14ac:dyDescent="0.4">
      <c r="A4" s="239" t="s">
        <v>723</v>
      </c>
      <c r="C4" s="309" t="s">
        <v>2</v>
      </c>
      <c r="D4" s="310"/>
      <c r="E4" s="311" t="s">
        <v>3</v>
      </c>
      <c r="F4" s="312"/>
      <c r="G4" s="312"/>
      <c r="H4" s="313"/>
      <c r="I4" s="91"/>
      <c r="J4" s="321" t="s">
        <v>4</v>
      </c>
      <c r="K4" s="92"/>
      <c r="L4" s="309" t="s">
        <v>5</v>
      </c>
      <c r="M4" s="310"/>
      <c r="N4" s="323">
        <f>IF(ISNA(VLOOKUP($E$4,List!$A:$C,3,FALSE)),"",(VLOOKUP($E$4,List!$A:$C,3,FALSE)))</f>
        <v>0</v>
      </c>
      <c r="O4" s="324"/>
      <c r="P4" s="324"/>
      <c r="Q4" s="324"/>
      <c r="R4" s="325"/>
    </row>
    <row r="5" spans="1:41" s="90" customFormat="1" ht="18" customHeight="1" thickBot="1" x14ac:dyDescent="0.4">
      <c r="A5" s="239"/>
      <c r="C5" s="93"/>
      <c r="D5" s="93"/>
      <c r="I5" s="92"/>
      <c r="J5" s="322"/>
      <c r="K5" s="94"/>
      <c r="L5" s="95"/>
    </row>
    <row r="6" spans="1:41" ht="18" customHeight="1" thickBot="1" x14ac:dyDescent="0.3">
      <c r="A6" s="239"/>
      <c r="B6" s="90"/>
      <c r="C6" s="309" t="s">
        <v>6</v>
      </c>
      <c r="D6" s="310"/>
      <c r="E6" s="311" t="s">
        <v>757</v>
      </c>
      <c r="F6" s="312"/>
      <c r="G6" s="312"/>
      <c r="H6" s="313"/>
      <c r="I6" s="96"/>
      <c r="J6" s="314">
        <f>COUNTIF(D21:Q21,"&gt;0")</f>
        <v>0</v>
      </c>
      <c r="K6" s="96"/>
      <c r="L6" s="309" t="s">
        <v>7</v>
      </c>
      <c r="M6" s="310"/>
      <c r="N6" s="323"/>
      <c r="O6" s="324"/>
      <c r="P6" s="324"/>
      <c r="Q6" s="324"/>
      <c r="R6" s="325"/>
      <c r="S6" s="90"/>
    </row>
    <row r="7" spans="1:41" ht="18" customHeight="1" thickBot="1" x14ac:dyDescent="0.3">
      <c r="A7" s="239"/>
      <c r="B7" s="90"/>
      <c r="C7" s="93"/>
      <c r="D7" s="93"/>
      <c r="E7" s="90"/>
      <c r="F7" s="90"/>
      <c r="G7" s="90"/>
      <c r="H7" s="90"/>
      <c r="I7" s="96"/>
      <c r="J7" s="315"/>
      <c r="K7" s="96"/>
      <c r="L7" s="90"/>
      <c r="M7" s="90"/>
      <c r="N7" s="90"/>
      <c r="O7" s="90"/>
      <c r="P7" s="90"/>
      <c r="Q7" s="90"/>
      <c r="R7" s="90"/>
      <c r="S7" s="90"/>
    </row>
    <row r="8" spans="1:41" ht="18" customHeight="1" thickBot="1" x14ac:dyDescent="0.3">
      <c r="A8" s="239"/>
      <c r="B8" s="90"/>
      <c r="C8" s="309" t="s">
        <v>8</v>
      </c>
      <c r="D8" s="310"/>
      <c r="E8" s="326">
        <f>VLOOKUP($E$6,List!$E$2:$G$27,2,FALSE)</f>
        <v>45193</v>
      </c>
      <c r="F8" s="327"/>
      <c r="G8" s="327"/>
      <c r="H8" s="328"/>
      <c r="I8" s="96"/>
      <c r="J8" s="316"/>
      <c r="K8" s="96"/>
      <c r="L8" s="309"/>
      <c r="M8" s="310"/>
      <c r="N8" s="329"/>
      <c r="O8" s="330"/>
      <c r="P8" s="330"/>
      <c r="Q8" s="330"/>
      <c r="R8" s="331"/>
      <c r="S8" s="90"/>
    </row>
    <row r="9" spans="1:41" ht="18" customHeight="1" thickBot="1" x14ac:dyDescent="0.3">
      <c r="A9" s="174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</row>
    <row r="10" spans="1:41" ht="18" customHeight="1" x14ac:dyDescent="0.25">
      <c r="A10" s="240" t="s">
        <v>724</v>
      </c>
      <c r="B10" s="90"/>
      <c r="C10" s="97" t="s">
        <v>9</v>
      </c>
      <c r="D10" s="97" t="s">
        <v>10</v>
      </c>
      <c r="E10" s="97" t="s">
        <v>11</v>
      </c>
      <c r="F10" s="97" t="s">
        <v>12</v>
      </c>
      <c r="G10" s="97" t="s">
        <v>13</v>
      </c>
      <c r="H10" s="97" t="s">
        <v>14</v>
      </c>
      <c r="I10" s="97" t="s">
        <v>15</v>
      </c>
      <c r="J10" s="97" t="s">
        <v>16</v>
      </c>
      <c r="K10" s="97" t="s">
        <v>10</v>
      </c>
      <c r="L10" s="97" t="s">
        <v>11</v>
      </c>
      <c r="M10" s="97" t="s">
        <v>12</v>
      </c>
      <c r="N10" s="97" t="s">
        <v>13</v>
      </c>
      <c r="O10" s="97" t="s">
        <v>14</v>
      </c>
      <c r="P10" s="97" t="s">
        <v>15</v>
      </c>
      <c r="Q10" s="97" t="s">
        <v>16</v>
      </c>
      <c r="R10" s="317" t="s">
        <v>17</v>
      </c>
      <c r="S10" s="90"/>
    </row>
    <row r="11" spans="1:41" ht="18" customHeight="1" thickBot="1" x14ac:dyDescent="0.3">
      <c r="A11" s="240"/>
      <c r="B11" s="90"/>
      <c r="C11" s="98" t="s">
        <v>18</v>
      </c>
      <c r="D11" s="99">
        <f>$E$8</f>
        <v>45193</v>
      </c>
      <c r="E11" s="99">
        <f>D11+1</f>
        <v>45194</v>
      </c>
      <c r="F11" s="99">
        <f t="shared" ref="F11:P11" si="0">E11+1</f>
        <v>45195</v>
      </c>
      <c r="G11" s="99">
        <f t="shared" si="0"/>
        <v>45196</v>
      </c>
      <c r="H11" s="99">
        <f t="shared" si="0"/>
        <v>45197</v>
      </c>
      <c r="I11" s="99">
        <f t="shared" si="0"/>
        <v>45198</v>
      </c>
      <c r="J11" s="99">
        <f t="shared" si="0"/>
        <v>45199</v>
      </c>
      <c r="K11" s="99">
        <f t="shared" si="0"/>
        <v>45200</v>
      </c>
      <c r="L11" s="99">
        <f t="shared" si="0"/>
        <v>45201</v>
      </c>
      <c r="M11" s="99">
        <f t="shared" si="0"/>
        <v>45202</v>
      </c>
      <c r="N11" s="99">
        <f t="shared" si="0"/>
        <v>45203</v>
      </c>
      <c r="O11" s="99">
        <f t="shared" si="0"/>
        <v>45204</v>
      </c>
      <c r="P11" s="99">
        <f t="shared" si="0"/>
        <v>45205</v>
      </c>
      <c r="Q11" s="99">
        <f>P11+1</f>
        <v>45206</v>
      </c>
      <c r="R11" s="318"/>
      <c r="S11" s="90"/>
    </row>
    <row r="12" spans="1:41" s="103" customFormat="1" ht="18" customHeight="1" x14ac:dyDescent="0.25">
      <c r="A12" s="240"/>
      <c r="B12" s="100"/>
      <c r="C12" s="101" t="s">
        <v>19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2"/>
      <c r="S12" s="100"/>
    </row>
    <row r="13" spans="1:41" s="103" customFormat="1" ht="18" customHeight="1" collapsed="1" thickBot="1" x14ac:dyDescent="0.3">
      <c r="A13" s="240"/>
      <c r="B13" s="100"/>
      <c r="C13" s="104" t="s">
        <v>20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5"/>
      <c r="S13" s="100"/>
    </row>
    <row r="14" spans="1:41" s="103" customFormat="1" ht="18" hidden="1" customHeight="1" outlineLevel="1" thickBot="1" x14ac:dyDescent="0.3">
      <c r="A14" s="240"/>
      <c r="B14" s="106"/>
      <c r="C14" s="101" t="s">
        <v>21</v>
      </c>
      <c r="D14" s="107">
        <f>INT(D13/100)+((D13-(INT(D13/100)*100))/60)-INT(D12/100)-((D12-(INT(D12/100)*100))/60)</f>
        <v>0</v>
      </c>
      <c r="E14" s="107">
        <f t="shared" ref="E14:N14" si="1">INT(E13/100)+((E13-(INT(E13/100)*100))/60)-INT(E12/100)-((E12-(INT(E12/100)*100))/60)</f>
        <v>0</v>
      </c>
      <c r="F14" s="107">
        <f t="shared" si="1"/>
        <v>0</v>
      </c>
      <c r="G14" s="107">
        <f t="shared" si="1"/>
        <v>0</v>
      </c>
      <c r="H14" s="107">
        <f t="shared" si="1"/>
        <v>0</v>
      </c>
      <c r="I14" s="107">
        <f t="shared" si="1"/>
        <v>0</v>
      </c>
      <c r="J14" s="107">
        <f t="shared" si="1"/>
        <v>0</v>
      </c>
      <c r="K14" s="107">
        <f t="shared" si="1"/>
        <v>0</v>
      </c>
      <c r="L14" s="107">
        <f t="shared" si="1"/>
        <v>0</v>
      </c>
      <c r="M14" s="107">
        <f t="shared" si="1"/>
        <v>0</v>
      </c>
      <c r="N14" s="107">
        <f t="shared" si="1"/>
        <v>0</v>
      </c>
      <c r="O14" s="107">
        <f>INT(O13/100)+((O13-(INT(O13/100)*100))/60)-INT(O12/100)-((O12-(INT(O12/100)*100))/60)</f>
        <v>0</v>
      </c>
      <c r="P14" s="107">
        <f>INT(P13/100)+((P13-(INT(P13/100)*100))/60)-INT(P12/100)-((P12-(INT(P12/100)*100))/60)</f>
        <v>0</v>
      </c>
      <c r="Q14" s="107">
        <f>INT(Q13/100)+((Q13-(INT(Q13/100)*100))/60)-INT(Q12/100)-((Q12-(INT(Q12/100)*100))/60)</f>
        <v>0</v>
      </c>
      <c r="R14" s="107">
        <f>SUM(D14:Q14)</f>
        <v>0</v>
      </c>
      <c r="S14" s="202"/>
      <c r="T14" s="205"/>
    </row>
    <row r="15" spans="1:41" s="110" customFormat="1" ht="18" hidden="1" customHeight="1" outlineLevel="1" x14ac:dyDescent="0.25">
      <c r="A15" s="240"/>
      <c r="B15" s="108"/>
      <c r="C15" s="109" t="s">
        <v>22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02"/>
      <c r="S15" s="203"/>
      <c r="T15" s="206"/>
    </row>
    <row r="16" spans="1:41" s="110" customFormat="1" ht="18" hidden="1" customHeight="1" outlineLevel="1" thickBot="1" x14ac:dyDescent="0.3">
      <c r="A16" s="240"/>
      <c r="B16" s="108"/>
      <c r="C16" s="111" t="s">
        <v>23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05"/>
      <c r="S16" s="203"/>
      <c r="T16" s="206"/>
    </row>
    <row r="17" spans="1:22" s="110" customFormat="1" ht="18" hidden="1" customHeight="1" outlineLevel="1" thickBot="1" x14ac:dyDescent="0.3">
      <c r="A17" s="240"/>
      <c r="B17" s="108"/>
      <c r="C17" s="109" t="s">
        <v>24</v>
      </c>
      <c r="D17" s="112">
        <f>INT(D16/100)+((D16-(INT(D16/100)*100))/60)-INT(D15/100)-((D15-(INT(D15/100)*100))/60)</f>
        <v>0</v>
      </c>
      <c r="E17" s="112">
        <f t="shared" ref="E17:N17" si="2">INT(E16/100)+((E16-(INT(E16/100)*100))/60)-INT(E15/100)-((E15-(INT(E15/100)*100))/60)</f>
        <v>0</v>
      </c>
      <c r="F17" s="112">
        <f t="shared" si="2"/>
        <v>0</v>
      </c>
      <c r="G17" s="112">
        <f t="shared" si="2"/>
        <v>0</v>
      </c>
      <c r="H17" s="112">
        <f t="shared" si="2"/>
        <v>0</v>
      </c>
      <c r="I17" s="112">
        <f t="shared" si="2"/>
        <v>0</v>
      </c>
      <c r="J17" s="112">
        <f t="shared" si="2"/>
        <v>0</v>
      </c>
      <c r="K17" s="112">
        <f t="shared" si="2"/>
        <v>0</v>
      </c>
      <c r="L17" s="112">
        <f t="shared" si="2"/>
        <v>0</v>
      </c>
      <c r="M17" s="112">
        <f t="shared" si="2"/>
        <v>0</v>
      </c>
      <c r="N17" s="112">
        <f t="shared" si="2"/>
        <v>0</v>
      </c>
      <c r="O17" s="112">
        <f>INT(O16/100)+((O16-(INT(O16/100)*100))/60)-INT(O15/100)-((O15-(INT(O15/100)*100))/60)</f>
        <v>0</v>
      </c>
      <c r="P17" s="112">
        <f>INT(P16/100)+((P16-(INT(P16/100)*100))/60)-INT(P15/100)-((P15-(INT(P15/100)*100))/60)</f>
        <v>0</v>
      </c>
      <c r="Q17" s="112">
        <f>INT(Q16/100)+((Q16-(INT(Q16/100)*100))/60)-INT(Q15/100)-((Q15-(INT(Q15/100)*100))/60)</f>
        <v>0</v>
      </c>
      <c r="R17" s="112">
        <f>SUM(D17:Q17)</f>
        <v>0</v>
      </c>
      <c r="S17" s="203"/>
      <c r="T17" s="206"/>
    </row>
    <row r="18" spans="1:22" s="115" customFormat="1" ht="18" hidden="1" customHeight="1" outlineLevel="1" x14ac:dyDescent="0.25">
      <c r="A18" s="240"/>
      <c r="B18" s="113"/>
      <c r="C18" s="114" t="s">
        <v>25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02"/>
      <c r="S18" s="204"/>
      <c r="T18" s="207"/>
    </row>
    <row r="19" spans="1:22" s="115" customFormat="1" ht="18" hidden="1" customHeight="1" outlineLevel="1" thickBot="1" x14ac:dyDescent="0.3">
      <c r="A19" s="240"/>
      <c r="B19" s="113"/>
      <c r="C19" s="116" t="s">
        <v>26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05"/>
      <c r="S19" s="204"/>
      <c r="T19" s="207"/>
    </row>
    <row r="20" spans="1:22" s="115" customFormat="1" ht="18" hidden="1" customHeight="1" outlineLevel="1" thickBot="1" x14ac:dyDescent="0.3">
      <c r="A20" s="240"/>
      <c r="B20" s="113"/>
      <c r="C20" s="114" t="s">
        <v>27</v>
      </c>
      <c r="D20" s="117">
        <f>INT(D19/100)+((D19-(INT(D19/100)*100))/60)-INT(D18/100)-((D18-(INT(D18/100)*100))/60)</f>
        <v>0</v>
      </c>
      <c r="E20" s="117">
        <f t="shared" ref="E20:N20" si="3">INT(E19/100)+((E19-(INT(E19/100)*100))/60)-INT(E18/100)-((E18-(INT(E18/100)*100))/60)</f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  <c r="I20" s="117">
        <f t="shared" si="3"/>
        <v>0</v>
      </c>
      <c r="J20" s="117">
        <f t="shared" si="3"/>
        <v>0</v>
      </c>
      <c r="K20" s="117">
        <f t="shared" si="3"/>
        <v>0</v>
      </c>
      <c r="L20" s="117">
        <f t="shared" si="3"/>
        <v>0</v>
      </c>
      <c r="M20" s="117">
        <f t="shared" si="3"/>
        <v>0</v>
      </c>
      <c r="N20" s="117">
        <f t="shared" si="3"/>
        <v>0</v>
      </c>
      <c r="O20" s="117">
        <f>INT(O19/100)+((O19-(INT(O19/100)*100))/60)-INT(O18/100)-((O18-(INT(O18/100)*100))/60)</f>
        <v>0</v>
      </c>
      <c r="P20" s="118">
        <f>INT(P19/100)+((P19-(INT(P19/100)*100))/60)-INT(P18/100)-((P18-(INT(P18/100)*100))/60)</f>
        <v>0</v>
      </c>
      <c r="Q20" s="117">
        <f>INT(Q19/100)+((Q19-(INT(Q19/100)*100))/60)-INT(Q18/100)-((Q18-(INT(Q18/100)*100))/60)</f>
        <v>0</v>
      </c>
      <c r="R20" s="117">
        <f>SUM(D20:Q20)</f>
        <v>0</v>
      </c>
      <c r="S20" s="204"/>
      <c r="T20" s="207"/>
    </row>
    <row r="21" spans="1:22" ht="18" customHeight="1" thickBot="1" x14ac:dyDescent="0.3">
      <c r="A21" s="240"/>
      <c r="B21" s="119"/>
      <c r="C21" s="120" t="s">
        <v>28</v>
      </c>
      <c r="D21" s="121">
        <f>D14+D17+D20</f>
        <v>0</v>
      </c>
      <c r="E21" s="121">
        <f t="shared" ref="E21:N21" si="4">E14+E17+E20</f>
        <v>0</v>
      </c>
      <c r="F21" s="121">
        <f t="shared" si="4"/>
        <v>0</v>
      </c>
      <c r="G21" s="121">
        <f t="shared" si="4"/>
        <v>0</v>
      </c>
      <c r="H21" s="121">
        <f t="shared" si="4"/>
        <v>0</v>
      </c>
      <c r="I21" s="121">
        <f t="shared" si="4"/>
        <v>0</v>
      </c>
      <c r="J21" s="121">
        <f t="shared" si="4"/>
        <v>0</v>
      </c>
      <c r="K21" s="121">
        <f t="shared" si="4"/>
        <v>0</v>
      </c>
      <c r="L21" s="121">
        <f t="shared" si="4"/>
        <v>0</v>
      </c>
      <c r="M21" s="121">
        <f t="shared" si="4"/>
        <v>0</v>
      </c>
      <c r="N21" s="121">
        <f t="shared" si="4"/>
        <v>0</v>
      </c>
      <c r="O21" s="122">
        <f>O14+O17+O20</f>
        <v>0</v>
      </c>
      <c r="P21" s="121">
        <f>P14+P17+P20</f>
        <v>0</v>
      </c>
      <c r="Q21" s="123">
        <f>Q14+Q17+Q20</f>
        <v>0</v>
      </c>
      <c r="R21" s="121">
        <f>SUM(D21:Q21)</f>
        <v>0</v>
      </c>
      <c r="S21" s="172"/>
      <c r="U21" s="299" t="s">
        <v>29</v>
      </c>
      <c r="V21" s="299"/>
    </row>
    <row r="22" spans="1:22" ht="18" customHeight="1" x14ac:dyDescent="0.25">
      <c r="A22" s="240"/>
      <c r="B22" s="90"/>
      <c r="C22" s="97" t="s">
        <v>30</v>
      </c>
      <c r="D22" s="124">
        <f>IF(D21=8, 8, MIN(8, D21))</f>
        <v>0</v>
      </c>
      <c r="E22" s="124">
        <f>IF(E21=8, 8, MIN(8, E21))</f>
        <v>0</v>
      </c>
      <c r="F22" s="124">
        <f>IF(F21=8, 8, MIN(8, F21))</f>
        <v>0</v>
      </c>
      <c r="G22" s="124">
        <f>IF(G21=8, 8, MIN(8, G21))</f>
        <v>0</v>
      </c>
      <c r="H22" s="124">
        <f>IF(H21=8, 8, MIN(8, H21))</f>
        <v>0</v>
      </c>
      <c r="I22" s="124">
        <f>MIN((40-SUM(D22:H22)), IF(I21=8,8,MIN(8,I21)))</f>
        <v>0</v>
      </c>
      <c r="J22" s="124">
        <f>MIN((40-SUM(D22:I22)), IF(J21=8,8,MIN(8,J21)))</f>
        <v>0</v>
      </c>
      <c r="K22" s="124">
        <f>IF(K21=8, 8, MIN(8, K21))</f>
        <v>0</v>
      </c>
      <c r="L22" s="124">
        <f>IF(L21=8, 8, MIN(8, L21))</f>
        <v>0</v>
      </c>
      <c r="M22" s="124">
        <f>IF(M21=8, 8, MIN(8, M21))</f>
        <v>0</v>
      </c>
      <c r="N22" s="124">
        <f>IF(N21=8, 8, MIN(8, N21))</f>
        <v>0</v>
      </c>
      <c r="O22" s="124">
        <f>IF(O21=8, 8, MIN(8, O21))</f>
        <v>0</v>
      </c>
      <c r="P22" s="124">
        <f>MIN((40-SUM(K22:O22)), IF(P21=8,8,MIN(8,P21)))</f>
        <v>0</v>
      </c>
      <c r="Q22" s="124">
        <f>MIN((40-SUM(K22:P22)), IF(Q21=8,8,MIN(8,Q21)))</f>
        <v>0</v>
      </c>
      <c r="R22" s="124">
        <f>SUM(D22:Q22)</f>
        <v>0</v>
      </c>
      <c r="S22" s="90"/>
      <c r="U22" s="299"/>
      <c r="V22" s="299"/>
    </row>
    <row r="23" spans="1:22" ht="17.399999999999999" customHeight="1" thickBot="1" x14ac:dyDescent="0.3">
      <c r="A23" s="240"/>
      <c r="B23" s="90"/>
      <c r="C23" s="98" t="s">
        <v>31</v>
      </c>
      <c r="D23" s="125">
        <f t="shared" ref="D23:N23" si="5">IF((D21&gt;=8),(D21-D22),(D21-D22))</f>
        <v>0</v>
      </c>
      <c r="E23" s="125">
        <f t="shared" si="5"/>
        <v>0</v>
      </c>
      <c r="F23" s="125">
        <f t="shared" si="5"/>
        <v>0</v>
      </c>
      <c r="G23" s="125">
        <f t="shared" si="5"/>
        <v>0</v>
      </c>
      <c r="H23" s="125">
        <f t="shared" si="5"/>
        <v>0</v>
      </c>
      <c r="I23" s="125">
        <f t="shared" si="5"/>
        <v>0</v>
      </c>
      <c r="J23" s="125">
        <f t="shared" si="5"/>
        <v>0</v>
      </c>
      <c r="K23" s="125">
        <f t="shared" si="5"/>
        <v>0</v>
      </c>
      <c r="L23" s="125">
        <f t="shared" si="5"/>
        <v>0</v>
      </c>
      <c r="M23" s="125">
        <f t="shared" si="5"/>
        <v>0</v>
      </c>
      <c r="N23" s="125">
        <f t="shared" si="5"/>
        <v>0</v>
      </c>
      <c r="O23" s="125">
        <f>IF((O21&gt;=8),(O21-O22),(O21-O22))</f>
        <v>0</v>
      </c>
      <c r="P23" s="125">
        <f>IF((P21&gt;=8),(P21-P22),(P21-P22))</f>
        <v>0</v>
      </c>
      <c r="Q23" s="125">
        <f>IF((Q21&gt;=8),(Q21-Q22),(Q21-Q22))</f>
        <v>0</v>
      </c>
      <c r="R23" s="125">
        <f>SUM(D23:Q23)</f>
        <v>0</v>
      </c>
      <c r="S23" s="90"/>
      <c r="U23" s="299"/>
      <c r="V23" s="299"/>
    </row>
    <row r="24" spans="1:22" ht="13" thickBot="1" x14ac:dyDescent="0.3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U24" s="299"/>
      <c r="V24" s="299"/>
    </row>
    <row r="25" spans="1:22" ht="17.399999999999999" customHeight="1" thickBot="1" x14ac:dyDescent="0.3">
      <c r="C25" s="300" t="s">
        <v>32</v>
      </c>
      <c r="D25" s="301"/>
      <c r="E25" s="301"/>
      <c r="F25" s="301"/>
      <c r="G25" s="301"/>
      <c r="H25" s="301"/>
      <c r="I25" s="301"/>
      <c r="J25" s="301"/>
      <c r="K25" s="301"/>
      <c r="L25" s="301"/>
      <c r="M25" s="302"/>
      <c r="N25" s="96"/>
      <c r="O25" s="306" t="s">
        <v>33</v>
      </c>
      <c r="P25" s="307"/>
      <c r="Q25" s="307"/>
      <c r="R25" s="308"/>
      <c r="U25" s="299"/>
      <c r="V25" s="299"/>
    </row>
    <row r="26" spans="1:22" ht="17.399999999999999" customHeight="1" thickBot="1" x14ac:dyDescent="0.3">
      <c r="C26" s="303" t="s">
        <v>34</v>
      </c>
      <c r="D26" s="304"/>
      <c r="E26" s="303" t="s">
        <v>35</v>
      </c>
      <c r="F26" s="305"/>
      <c r="G26" s="305"/>
      <c r="H26" s="305"/>
      <c r="I26" s="305"/>
      <c r="J26" s="304"/>
      <c r="K26" s="126" t="s">
        <v>36</v>
      </c>
      <c r="L26" s="305" t="s">
        <v>373</v>
      </c>
      <c r="M26" s="304"/>
      <c r="O26" s="127">
        <v>4.1666666666666664E-2</v>
      </c>
      <c r="P26" s="128" t="s">
        <v>37</v>
      </c>
      <c r="Q26" s="127">
        <v>0.54166666666666663</v>
      </c>
      <c r="R26" s="129">
        <v>1300</v>
      </c>
      <c r="U26" s="299"/>
      <c r="V26" s="299"/>
    </row>
    <row r="27" spans="1:22" ht="17" customHeight="1" x14ac:dyDescent="0.25">
      <c r="A27" s="178"/>
      <c r="C27" s="208" t="s">
        <v>38</v>
      </c>
      <c r="D27" s="209"/>
      <c r="E27" s="294"/>
      <c r="F27" s="295"/>
      <c r="G27" s="295"/>
      <c r="H27" s="295"/>
      <c r="I27" s="295"/>
      <c r="J27" s="296"/>
      <c r="K27" s="30"/>
      <c r="L27" s="297"/>
      <c r="M27" s="298"/>
      <c r="O27" s="130">
        <v>8.3333333333333329E-2</v>
      </c>
      <c r="P27" s="131" t="s">
        <v>39</v>
      </c>
      <c r="Q27" s="130">
        <v>0.58333333333333337</v>
      </c>
      <c r="R27" s="119">
        <v>1400</v>
      </c>
    </row>
    <row r="28" spans="1:22" ht="17" customHeight="1" x14ac:dyDescent="0.25">
      <c r="A28" s="178"/>
      <c r="C28" s="210"/>
      <c r="D28" s="211"/>
      <c r="E28" s="273"/>
      <c r="F28" s="274"/>
      <c r="G28" s="274"/>
      <c r="H28" s="274"/>
      <c r="I28" s="274"/>
      <c r="J28" s="275"/>
      <c r="K28" s="31"/>
      <c r="L28" s="282"/>
      <c r="M28" s="283"/>
      <c r="O28" s="130">
        <v>0.125</v>
      </c>
      <c r="P28" s="131" t="s">
        <v>40</v>
      </c>
      <c r="Q28" s="130">
        <v>0.625</v>
      </c>
      <c r="R28" s="119">
        <v>1500</v>
      </c>
    </row>
    <row r="29" spans="1:22" ht="17" customHeight="1" x14ac:dyDescent="0.25">
      <c r="A29" s="178"/>
      <c r="C29" s="210"/>
      <c r="D29" s="211"/>
      <c r="E29" s="273"/>
      <c r="F29" s="274"/>
      <c r="G29" s="274"/>
      <c r="H29" s="274"/>
      <c r="I29" s="274"/>
      <c r="J29" s="275"/>
      <c r="K29" s="31"/>
      <c r="L29" s="282"/>
      <c r="M29" s="283"/>
      <c r="O29" s="130">
        <v>0.16666666666666666</v>
      </c>
      <c r="P29" s="131" t="s">
        <v>41</v>
      </c>
      <c r="Q29" s="130">
        <v>0.66666666666666663</v>
      </c>
      <c r="R29" s="119">
        <v>1600</v>
      </c>
    </row>
    <row r="30" spans="1:22" ht="17" customHeight="1" x14ac:dyDescent="0.25">
      <c r="A30" s="178"/>
      <c r="C30" s="210"/>
      <c r="D30" s="211"/>
      <c r="E30" s="273"/>
      <c r="F30" s="274"/>
      <c r="G30" s="274"/>
      <c r="H30" s="274"/>
      <c r="I30" s="274"/>
      <c r="J30" s="275"/>
      <c r="K30" s="31"/>
      <c r="L30" s="282"/>
      <c r="M30" s="283"/>
      <c r="O30" s="130">
        <v>0.20833333333333334</v>
      </c>
      <c r="P30" s="131" t="s">
        <v>42</v>
      </c>
      <c r="Q30" s="130">
        <v>0.70833333333333337</v>
      </c>
      <c r="R30" s="119">
        <v>1700</v>
      </c>
    </row>
    <row r="31" spans="1:22" ht="17" customHeight="1" x14ac:dyDescent="0.25">
      <c r="A31" s="178"/>
      <c r="C31" s="210"/>
      <c r="D31" s="211"/>
      <c r="E31" s="273"/>
      <c r="F31" s="274"/>
      <c r="G31" s="274"/>
      <c r="H31" s="274"/>
      <c r="I31" s="274"/>
      <c r="J31" s="275"/>
      <c r="K31" s="31"/>
      <c r="L31" s="282"/>
      <c r="M31" s="283"/>
      <c r="O31" s="130">
        <v>0.25</v>
      </c>
      <c r="P31" s="131" t="s">
        <v>43</v>
      </c>
      <c r="Q31" s="130">
        <v>0.75</v>
      </c>
      <c r="R31" s="119">
        <v>1800</v>
      </c>
    </row>
    <row r="32" spans="1:22" ht="17" customHeight="1" x14ac:dyDescent="0.25">
      <c r="A32" s="178"/>
      <c r="C32" s="210"/>
      <c r="D32" s="211"/>
      <c r="E32" s="273"/>
      <c r="F32" s="274"/>
      <c r="G32" s="274"/>
      <c r="H32" s="274"/>
      <c r="I32" s="274"/>
      <c r="J32" s="275"/>
      <c r="K32" s="31"/>
      <c r="L32" s="282"/>
      <c r="M32" s="283"/>
      <c r="O32" s="130">
        <v>0.29166666666666669</v>
      </c>
      <c r="P32" s="131" t="s">
        <v>44</v>
      </c>
      <c r="Q32" s="130">
        <v>0.79166666666666663</v>
      </c>
      <c r="R32" s="119">
        <v>1900</v>
      </c>
    </row>
    <row r="33" spans="1:18" ht="17" customHeight="1" x14ac:dyDescent="0.25">
      <c r="A33" s="178"/>
      <c r="C33" s="210"/>
      <c r="D33" s="211"/>
      <c r="E33" s="273"/>
      <c r="F33" s="274"/>
      <c r="G33" s="274"/>
      <c r="H33" s="274"/>
      <c r="I33" s="274"/>
      <c r="J33" s="275"/>
      <c r="K33" s="31"/>
      <c r="L33" s="282"/>
      <c r="M33" s="283"/>
      <c r="O33" s="130">
        <v>0.33333333333333331</v>
      </c>
      <c r="P33" s="131" t="s">
        <v>45</v>
      </c>
      <c r="Q33" s="130">
        <v>0.83333333333333337</v>
      </c>
      <c r="R33" s="119">
        <v>2000</v>
      </c>
    </row>
    <row r="34" spans="1:18" ht="17" customHeight="1" x14ac:dyDescent="0.25">
      <c r="A34" s="178"/>
      <c r="C34" s="210"/>
      <c r="D34" s="211"/>
      <c r="E34" s="223"/>
      <c r="F34" s="224"/>
      <c r="G34" s="224"/>
      <c r="H34" s="224"/>
      <c r="I34" s="224"/>
      <c r="J34" s="225"/>
      <c r="K34" s="31"/>
      <c r="L34" s="226"/>
      <c r="M34" s="227"/>
      <c r="O34" s="130">
        <v>0.375</v>
      </c>
      <c r="P34" s="131" t="s">
        <v>46</v>
      </c>
      <c r="Q34" s="130">
        <v>0.875</v>
      </c>
      <c r="R34" s="119">
        <v>2100</v>
      </c>
    </row>
    <row r="35" spans="1:18" ht="17" customHeight="1" x14ac:dyDescent="0.25">
      <c r="A35" s="178"/>
      <c r="C35" s="210"/>
      <c r="D35" s="211"/>
      <c r="E35" s="223"/>
      <c r="F35" s="224"/>
      <c r="G35" s="224"/>
      <c r="H35" s="224"/>
      <c r="I35" s="224"/>
      <c r="J35" s="225"/>
      <c r="K35" s="31"/>
      <c r="L35" s="228"/>
      <c r="M35" s="229"/>
      <c r="O35" s="130">
        <v>0.41666666666666669</v>
      </c>
      <c r="P35" s="131" t="s">
        <v>47</v>
      </c>
      <c r="Q35" s="130">
        <v>0.91666666666666663</v>
      </c>
      <c r="R35" s="119">
        <v>2200</v>
      </c>
    </row>
    <row r="36" spans="1:18" ht="17" customHeight="1" x14ac:dyDescent="0.25">
      <c r="A36" s="178"/>
      <c r="C36" s="210"/>
      <c r="D36" s="211"/>
      <c r="E36" s="273"/>
      <c r="F36" s="274"/>
      <c r="G36" s="274"/>
      <c r="H36" s="274"/>
      <c r="I36" s="274"/>
      <c r="J36" s="275"/>
      <c r="K36" s="31"/>
      <c r="L36" s="282"/>
      <c r="M36" s="283"/>
      <c r="O36" s="130">
        <v>0.45833333333333331</v>
      </c>
      <c r="P36" s="131" t="s">
        <v>48</v>
      </c>
      <c r="Q36" s="130">
        <v>0.95833333333333337</v>
      </c>
      <c r="R36" s="119">
        <v>2300</v>
      </c>
    </row>
    <row r="37" spans="1:18" ht="17" customHeight="1" thickBot="1" x14ac:dyDescent="0.3">
      <c r="A37" s="178"/>
      <c r="C37" s="210"/>
      <c r="D37" s="211"/>
      <c r="E37" s="273"/>
      <c r="F37" s="274"/>
      <c r="G37" s="274"/>
      <c r="H37" s="274"/>
      <c r="I37" s="274"/>
      <c r="J37" s="275"/>
      <c r="K37" s="31"/>
      <c r="L37" s="282"/>
      <c r="M37" s="283"/>
      <c r="O37" s="132">
        <v>0.5</v>
      </c>
      <c r="P37" s="133" t="s">
        <v>50</v>
      </c>
      <c r="Q37" s="132">
        <v>0.5</v>
      </c>
      <c r="R37" s="134">
        <v>2400</v>
      </c>
    </row>
    <row r="38" spans="1:18" ht="17" customHeight="1" thickBot="1" x14ac:dyDescent="0.3">
      <c r="A38" s="178"/>
      <c r="C38" s="212"/>
      <c r="D38" s="213"/>
      <c r="E38" s="284"/>
      <c r="F38" s="285"/>
      <c r="G38" s="285"/>
      <c r="H38" s="285"/>
      <c r="I38" s="285"/>
      <c r="J38" s="286"/>
      <c r="K38" s="32"/>
      <c r="L38" s="287"/>
      <c r="M38" s="288"/>
      <c r="O38" s="190"/>
      <c r="P38" s="191"/>
      <c r="Q38" s="190"/>
      <c r="R38" s="192"/>
    </row>
    <row r="39" spans="1:18" ht="17" customHeight="1" collapsed="1" thickBot="1" x14ac:dyDescent="0.3">
      <c r="A39" s="178"/>
      <c r="C39" s="208" t="s">
        <v>166</v>
      </c>
      <c r="D39" s="209"/>
      <c r="E39" s="250"/>
      <c r="F39" s="251"/>
      <c r="G39" s="251"/>
      <c r="H39" s="251"/>
      <c r="I39" s="251"/>
      <c r="J39" s="252"/>
      <c r="K39" s="33"/>
      <c r="L39" s="253"/>
      <c r="M39" s="254"/>
      <c r="O39" s="234" t="s">
        <v>52</v>
      </c>
      <c r="P39" s="234"/>
      <c r="Q39" s="234"/>
      <c r="R39" s="234"/>
    </row>
    <row r="40" spans="1:18" ht="17" hidden="1" customHeight="1" outlineLevel="1" x14ac:dyDescent="0.25">
      <c r="A40" s="238" t="s">
        <v>726</v>
      </c>
      <c r="C40" s="210"/>
      <c r="D40" s="211"/>
      <c r="E40" s="223"/>
      <c r="F40" s="224"/>
      <c r="G40" s="224"/>
      <c r="H40" s="224"/>
      <c r="I40" s="224"/>
      <c r="J40" s="225"/>
      <c r="K40" s="193"/>
      <c r="L40" s="194"/>
      <c r="M40" s="196"/>
      <c r="O40" s="214"/>
      <c r="P40" s="215"/>
      <c r="Q40" s="215"/>
      <c r="R40" s="216"/>
    </row>
    <row r="41" spans="1:18" ht="17" hidden="1" customHeight="1" outlineLevel="1" x14ac:dyDescent="0.25">
      <c r="A41" s="238"/>
      <c r="C41" s="210"/>
      <c r="D41" s="211"/>
      <c r="E41" s="223"/>
      <c r="F41" s="224"/>
      <c r="G41" s="224"/>
      <c r="H41" s="224"/>
      <c r="I41" s="224"/>
      <c r="J41" s="225"/>
      <c r="K41" s="193"/>
      <c r="L41" s="194"/>
      <c r="M41" s="196"/>
      <c r="O41" s="217"/>
      <c r="P41" s="218"/>
      <c r="Q41" s="218"/>
      <c r="R41" s="219"/>
    </row>
    <row r="42" spans="1:18" ht="17" hidden="1" customHeight="1" outlineLevel="1" x14ac:dyDescent="0.25">
      <c r="A42" s="238"/>
      <c r="C42" s="210"/>
      <c r="D42" s="211"/>
      <c r="E42" s="223"/>
      <c r="F42" s="224"/>
      <c r="G42" s="224"/>
      <c r="H42" s="224"/>
      <c r="I42" s="224"/>
      <c r="J42" s="225"/>
      <c r="K42" s="193"/>
      <c r="L42" s="194"/>
      <c r="M42" s="196"/>
      <c r="O42" s="217"/>
      <c r="P42" s="218"/>
      <c r="Q42" s="218"/>
      <c r="R42" s="219"/>
    </row>
    <row r="43" spans="1:18" ht="17" hidden="1" customHeight="1" outlineLevel="1" x14ac:dyDescent="0.25">
      <c r="A43" s="238"/>
      <c r="C43" s="210"/>
      <c r="D43" s="211"/>
      <c r="E43" s="223"/>
      <c r="F43" s="224"/>
      <c r="G43" s="224"/>
      <c r="H43" s="224"/>
      <c r="I43" s="224"/>
      <c r="J43" s="225"/>
      <c r="K43" s="193"/>
      <c r="L43" s="194"/>
      <c r="M43" s="196"/>
      <c r="O43" s="217"/>
      <c r="P43" s="218"/>
      <c r="Q43" s="218"/>
      <c r="R43" s="219"/>
    </row>
    <row r="44" spans="1:18" ht="17" hidden="1" customHeight="1" outlineLevel="1" thickBot="1" x14ac:dyDescent="0.3">
      <c r="A44" s="238"/>
      <c r="C44" s="212"/>
      <c r="D44" s="213"/>
      <c r="E44" s="289"/>
      <c r="F44" s="290"/>
      <c r="G44" s="290"/>
      <c r="H44" s="290"/>
      <c r="I44" s="290"/>
      <c r="J44" s="291"/>
      <c r="K44" s="33"/>
      <c r="L44" s="195"/>
      <c r="M44" s="197"/>
      <c r="O44" s="217"/>
      <c r="P44" s="218"/>
      <c r="Q44" s="218"/>
      <c r="R44" s="219"/>
    </row>
    <row r="45" spans="1:18" ht="17" customHeight="1" collapsed="1" thickBot="1" x14ac:dyDescent="0.3">
      <c r="A45" s="238"/>
      <c r="C45" s="208" t="s">
        <v>49</v>
      </c>
      <c r="D45" s="209"/>
      <c r="E45" s="250"/>
      <c r="F45" s="251"/>
      <c r="G45" s="251"/>
      <c r="H45" s="251"/>
      <c r="I45" s="251"/>
      <c r="J45" s="252"/>
      <c r="K45" s="198"/>
      <c r="L45" s="253"/>
      <c r="M45" s="254"/>
      <c r="O45" s="217"/>
      <c r="P45" s="218"/>
      <c r="Q45" s="218"/>
      <c r="R45" s="219"/>
    </row>
    <row r="46" spans="1:18" ht="17" hidden="1" customHeight="1" outlineLevel="1" x14ac:dyDescent="0.25">
      <c r="A46" s="238"/>
      <c r="C46" s="210"/>
      <c r="D46" s="211"/>
      <c r="E46" s="223"/>
      <c r="F46" s="224"/>
      <c r="G46" s="224"/>
      <c r="H46" s="224"/>
      <c r="I46" s="224"/>
      <c r="J46" s="225"/>
      <c r="K46" s="193"/>
      <c r="L46" s="226"/>
      <c r="M46" s="227"/>
      <c r="O46" s="217"/>
      <c r="P46" s="218"/>
      <c r="Q46" s="218"/>
      <c r="R46" s="219"/>
    </row>
    <row r="47" spans="1:18" ht="17" hidden="1" customHeight="1" outlineLevel="1" x14ac:dyDescent="0.25">
      <c r="A47" s="238"/>
      <c r="C47" s="210"/>
      <c r="D47" s="211"/>
      <c r="E47" s="223"/>
      <c r="F47" s="224"/>
      <c r="G47" s="224"/>
      <c r="H47" s="224"/>
      <c r="I47" s="224"/>
      <c r="J47" s="225"/>
      <c r="K47" s="193"/>
      <c r="L47" s="226"/>
      <c r="M47" s="227"/>
      <c r="O47" s="217"/>
      <c r="P47" s="218"/>
      <c r="Q47" s="218"/>
      <c r="R47" s="219"/>
    </row>
    <row r="48" spans="1:18" ht="17" hidden="1" customHeight="1" outlineLevel="1" x14ac:dyDescent="0.25">
      <c r="A48" s="238"/>
      <c r="C48" s="210"/>
      <c r="D48" s="211"/>
      <c r="E48" s="223"/>
      <c r="F48" s="224"/>
      <c r="G48" s="224"/>
      <c r="H48" s="224"/>
      <c r="I48" s="224"/>
      <c r="J48" s="225"/>
      <c r="K48" s="193"/>
      <c r="L48" s="226"/>
      <c r="M48" s="227"/>
      <c r="O48" s="217"/>
      <c r="P48" s="218"/>
      <c r="Q48" s="218"/>
      <c r="R48" s="219"/>
    </row>
    <row r="49" spans="1:22" ht="17" hidden="1" customHeight="1" outlineLevel="1" x14ac:dyDescent="0.25">
      <c r="A49" s="238"/>
      <c r="C49" s="210"/>
      <c r="D49" s="211"/>
      <c r="E49" s="223"/>
      <c r="F49" s="224"/>
      <c r="G49" s="224"/>
      <c r="H49" s="224"/>
      <c r="I49" s="224"/>
      <c r="J49" s="225"/>
      <c r="K49" s="193"/>
      <c r="L49" s="226"/>
      <c r="M49" s="227"/>
      <c r="O49" s="217"/>
      <c r="P49" s="218"/>
      <c r="Q49" s="218"/>
      <c r="R49" s="219"/>
    </row>
    <row r="50" spans="1:22" ht="17" hidden="1" customHeight="1" outlineLevel="1" thickBot="1" x14ac:dyDescent="0.3">
      <c r="A50" s="238"/>
      <c r="C50" s="212"/>
      <c r="D50" s="213"/>
      <c r="E50" s="235"/>
      <c r="F50" s="236"/>
      <c r="G50" s="236"/>
      <c r="H50" s="236"/>
      <c r="I50" s="236"/>
      <c r="J50" s="237"/>
      <c r="K50" s="199"/>
      <c r="L50" s="292"/>
      <c r="M50" s="293"/>
      <c r="O50" s="217"/>
      <c r="P50" s="218"/>
      <c r="Q50" s="218"/>
      <c r="R50" s="219"/>
    </row>
    <row r="51" spans="1:22" ht="17" customHeight="1" collapsed="1" thickBot="1" x14ac:dyDescent="0.3">
      <c r="A51" s="238"/>
      <c r="C51" s="208" t="s">
        <v>372</v>
      </c>
      <c r="D51" s="209"/>
      <c r="E51" s="250"/>
      <c r="F51" s="251"/>
      <c r="G51" s="251"/>
      <c r="H51" s="251"/>
      <c r="I51" s="251"/>
      <c r="J51" s="252"/>
      <c r="K51" s="198"/>
      <c r="L51" s="253"/>
      <c r="M51" s="254"/>
      <c r="O51" s="217"/>
      <c r="P51" s="218"/>
      <c r="Q51" s="218"/>
      <c r="R51" s="219"/>
    </row>
    <row r="52" spans="1:22" ht="17" hidden="1" customHeight="1" outlineLevel="1" x14ac:dyDescent="0.25">
      <c r="A52" s="238"/>
      <c r="C52" s="210"/>
      <c r="D52" s="211"/>
      <c r="E52" s="223"/>
      <c r="F52" s="224"/>
      <c r="G52" s="224"/>
      <c r="H52" s="224"/>
      <c r="I52" s="224"/>
      <c r="J52" s="225"/>
      <c r="K52" s="31"/>
      <c r="L52" s="226"/>
      <c r="M52" s="227"/>
      <c r="O52" s="217"/>
      <c r="P52" s="218"/>
      <c r="Q52" s="218"/>
      <c r="R52" s="219"/>
    </row>
    <row r="53" spans="1:22" ht="17" hidden="1" customHeight="1" outlineLevel="1" thickBot="1" x14ac:dyDescent="0.3">
      <c r="A53" s="238"/>
      <c r="C53" s="212"/>
      <c r="D53" s="213"/>
      <c r="E53" s="235"/>
      <c r="F53" s="236"/>
      <c r="G53" s="236"/>
      <c r="H53" s="236"/>
      <c r="I53" s="236"/>
      <c r="J53" s="237"/>
      <c r="K53" s="33"/>
      <c r="L53" s="230"/>
      <c r="M53" s="231"/>
      <c r="O53" s="217"/>
      <c r="P53" s="218"/>
      <c r="Q53" s="218"/>
      <c r="R53" s="219"/>
    </row>
    <row r="54" spans="1:22" ht="17" customHeight="1" collapsed="1" thickBot="1" x14ac:dyDescent="0.3">
      <c r="A54" s="238"/>
      <c r="C54" s="208" t="s">
        <v>51</v>
      </c>
      <c r="D54" s="209"/>
      <c r="E54" s="250"/>
      <c r="F54" s="251"/>
      <c r="G54" s="251"/>
      <c r="H54" s="251"/>
      <c r="I54" s="251"/>
      <c r="J54" s="252"/>
      <c r="K54" s="200"/>
      <c r="L54" s="253"/>
      <c r="M54" s="254"/>
      <c r="O54" s="217"/>
      <c r="P54" s="218"/>
      <c r="Q54" s="218"/>
      <c r="R54" s="219"/>
    </row>
    <row r="55" spans="1:22" ht="17" hidden="1" customHeight="1" outlineLevel="1" x14ac:dyDescent="0.25">
      <c r="A55" s="238"/>
      <c r="C55" s="210"/>
      <c r="D55" s="211"/>
      <c r="E55" s="223"/>
      <c r="F55" s="224"/>
      <c r="G55" s="224"/>
      <c r="H55" s="224"/>
      <c r="I55" s="224"/>
      <c r="J55" s="225"/>
      <c r="K55" s="193"/>
      <c r="L55" s="232"/>
      <c r="M55" s="227"/>
      <c r="O55" s="217"/>
      <c r="P55" s="218"/>
      <c r="Q55" s="218"/>
      <c r="R55" s="219"/>
      <c r="U55" s="146"/>
      <c r="V55" s="146"/>
    </row>
    <row r="56" spans="1:22" ht="17" hidden="1" customHeight="1" outlineLevel="1" thickBot="1" x14ac:dyDescent="0.3">
      <c r="A56" s="238"/>
      <c r="C56" s="212"/>
      <c r="D56" s="213"/>
      <c r="E56" s="235"/>
      <c r="F56" s="236"/>
      <c r="G56" s="236"/>
      <c r="H56" s="236"/>
      <c r="I56" s="236"/>
      <c r="J56" s="237"/>
      <c r="K56" s="201"/>
      <c r="L56" s="233"/>
      <c r="M56" s="231"/>
      <c r="O56" s="217"/>
      <c r="P56" s="218"/>
      <c r="Q56" s="218"/>
      <c r="R56" s="219"/>
      <c r="U56" s="146"/>
      <c r="V56" s="146"/>
    </row>
    <row r="57" spans="1:22" ht="17" customHeight="1" collapsed="1" x14ac:dyDescent="0.25">
      <c r="A57" s="238"/>
      <c r="C57" s="208" t="s">
        <v>53</v>
      </c>
      <c r="D57" s="209"/>
      <c r="E57" s="255"/>
      <c r="F57" s="256"/>
      <c r="G57" s="256"/>
      <c r="H57" s="256"/>
      <c r="I57" s="256"/>
      <c r="J57" s="257"/>
      <c r="K57" s="34"/>
      <c r="L57" s="258"/>
      <c r="M57" s="259"/>
      <c r="O57" s="217"/>
      <c r="P57" s="218"/>
      <c r="Q57" s="218"/>
      <c r="R57" s="219"/>
      <c r="U57" s="281"/>
      <c r="V57" s="281"/>
    </row>
    <row r="58" spans="1:22" ht="17" hidden="1" customHeight="1" outlineLevel="1" x14ac:dyDescent="0.25">
      <c r="A58" s="238"/>
      <c r="C58" s="210"/>
      <c r="D58" s="211"/>
      <c r="E58" s="273"/>
      <c r="F58" s="274"/>
      <c r="G58" s="274"/>
      <c r="H58" s="274"/>
      <c r="I58" s="274"/>
      <c r="J58" s="275"/>
      <c r="K58" s="35"/>
      <c r="L58" s="246"/>
      <c r="M58" s="247"/>
      <c r="O58" s="217"/>
      <c r="P58" s="218"/>
      <c r="Q58" s="218"/>
      <c r="R58" s="219"/>
      <c r="U58" s="146"/>
      <c r="V58" s="146"/>
    </row>
    <row r="59" spans="1:22" ht="17" hidden="1" customHeight="1" outlineLevel="1" x14ac:dyDescent="0.25">
      <c r="A59" s="238"/>
      <c r="C59" s="210"/>
      <c r="D59" s="211"/>
      <c r="E59" s="273"/>
      <c r="F59" s="274"/>
      <c r="G59" s="274"/>
      <c r="H59" s="274"/>
      <c r="I59" s="274"/>
      <c r="J59" s="275"/>
      <c r="K59" s="35"/>
      <c r="L59" s="246"/>
      <c r="M59" s="247"/>
      <c r="O59" s="217"/>
      <c r="P59" s="218"/>
      <c r="Q59" s="218"/>
      <c r="R59" s="219"/>
      <c r="U59" s="281"/>
      <c r="V59" s="281"/>
    </row>
    <row r="60" spans="1:22" ht="17" hidden="1" customHeight="1" outlineLevel="1" x14ac:dyDescent="0.25">
      <c r="A60" s="238"/>
      <c r="C60" s="210"/>
      <c r="D60" s="211"/>
      <c r="E60" s="273"/>
      <c r="F60" s="274"/>
      <c r="G60" s="274"/>
      <c r="H60" s="274"/>
      <c r="I60" s="274"/>
      <c r="J60" s="275"/>
      <c r="K60" s="35"/>
      <c r="L60" s="246"/>
      <c r="M60" s="247"/>
      <c r="O60" s="217"/>
      <c r="P60" s="218"/>
      <c r="Q60" s="218"/>
      <c r="R60" s="219"/>
      <c r="U60" s="146"/>
      <c r="V60" s="146"/>
    </row>
    <row r="61" spans="1:22" ht="17" hidden="1" customHeight="1" outlineLevel="1" x14ac:dyDescent="0.25">
      <c r="A61" s="238"/>
      <c r="C61" s="210"/>
      <c r="D61" s="211"/>
      <c r="E61" s="273"/>
      <c r="F61" s="274"/>
      <c r="G61" s="274"/>
      <c r="H61" s="274"/>
      <c r="I61" s="274"/>
      <c r="J61" s="275"/>
      <c r="K61" s="35"/>
      <c r="L61" s="246"/>
      <c r="M61" s="247"/>
      <c r="O61" s="217"/>
      <c r="P61" s="218"/>
      <c r="Q61" s="218"/>
      <c r="R61" s="219"/>
      <c r="U61" s="146"/>
      <c r="V61" s="146"/>
    </row>
    <row r="62" spans="1:22" ht="17" hidden="1" customHeight="1" outlineLevel="1" x14ac:dyDescent="0.25">
      <c r="A62" s="238"/>
      <c r="C62" s="210"/>
      <c r="D62" s="211"/>
      <c r="E62" s="273"/>
      <c r="F62" s="274"/>
      <c r="G62" s="274"/>
      <c r="H62" s="274"/>
      <c r="I62" s="274"/>
      <c r="J62" s="275"/>
      <c r="K62" s="35"/>
      <c r="L62" s="246"/>
      <c r="M62" s="247"/>
      <c r="O62" s="217"/>
      <c r="P62" s="218"/>
      <c r="Q62" s="218"/>
      <c r="R62" s="219"/>
    </row>
    <row r="63" spans="1:22" ht="17" hidden="1" customHeight="1" outlineLevel="1" x14ac:dyDescent="0.25">
      <c r="A63" s="238"/>
      <c r="C63" s="210"/>
      <c r="D63" s="211"/>
      <c r="E63" s="273"/>
      <c r="F63" s="274"/>
      <c r="G63" s="274"/>
      <c r="H63" s="274"/>
      <c r="I63" s="274"/>
      <c r="J63" s="275"/>
      <c r="K63" s="35"/>
      <c r="L63" s="246"/>
      <c r="M63" s="247"/>
      <c r="O63" s="217"/>
      <c r="P63" s="218"/>
      <c r="Q63" s="218"/>
      <c r="R63" s="219"/>
    </row>
    <row r="64" spans="1:22" ht="17" hidden="1" customHeight="1" outlineLevel="1" x14ac:dyDescent="0.25">
      <c r="A64" s="238"/>
      <c r="C64" s="210"/>
      <c r="D64" s="211"/>
      <c r="E64" s="273"/>
      <c r="F64" s="274"/>
      <c r="G64" s="274"/>
      <c r="H64" s="274"/>
      <c r="I64" s="274"/>
      <c r="J64" s="275"/>
      <c r="K64" s="35"/>
      <c r="L64" s="246"/>
      <c r="M64" s="247"/>
      <c r="O64" s="217"/>
      <c r="P64" s="218"/>
      <c r="Q64" s="218"/>
      <c r="R64" s="219"/>
      <c r="S64" s="173"/>
      <c r="T64" s="173"/>
    </row>
    <row r="65" spans="1:18" ht="17" customHeight="1" thickBot="1" x14ac:dyDescent="0.3">
      <c r="A65" s="238"/>
      <c r="C65" s="212"/>
      <c r="D65" s="213"/>
      <c r="E65" s="276"/>
      <c r="F65" s="277"/>
      <c r="G65" s="277"/>
      <c r="H65" s="277"/>
      <c r="I65" s="277"/>
      <c r="J65" s="278"/>
      <c r="K65" s="51"/>
      <c r="L65" s="279"/>
      <c r="M65" s="280"/>
      <c r="O65" s="220"/>
      <c r="P65" s="221"/>
      <c r="Q65" s="221"/>
      <c r="R65" s="222"/>
    </row>
    <row r="66" spans="1:18" ht="15" customHeight="1" thickBot="1" x14ac:dyDescent="0.3">
      <c r="A66" s="238"/>
      <c r="B66" s="136"/>
      <c r="C66" s="248" t="s">
        <v>54</v>
      </c>
      <c r="D66" s="249"/>
      <c r="E66" s="241"/>
      <c r="F66" s="242"/>
      <c r="G66" s="242"/>
      <c r="H66" s="242"/>
      <c r="I66" s="242"/>
      <c r="J66" s="243"/>
      <c r="K66" s="135">
        <f>SUM(K27:K65)+W1</f>
        <v>0</v>
      </c>
      <c r="L66" s="244" t="s">
        <v>55</v>
      </c>
      <c r="M66" s="245"/>
    </row>
    <row r="67" spans="1:18" ht="15" customHeight="1" thickBot="1" x14ac:dyDescent="0.4">
      <c r="A67" s="238"/>
      <c r="C67" s="270" t="s">
        <v>56</v>
      </c>
      <c r="D67" s="271"/>
      <c r="E67" s="272"/>
      <c r="F67" s="137"/>
      <c r="G67" s="138"/>
    </row>
    <row r="68" spans="1:18" ht="15" customHeight="1" x14ac:dyDescent="0.25">
      <c r="C68" s="260" t="s">
        <v>57</v>
      </c>
      <c r="D68" s="261"/>
      <c r="E68" s="264"/>
      <c r="F68" s="265"/>
      <c r="G68" s="265"/>
      <c r="H68" s="265"/>
      <c r="I68" s="265"/>
      <c r="J68" s="265"/>
      <c r="K68" s="266"/>
    </row>
    <row r="69" spans="1:18" ht="15" customHeight="1" thickBot="1" x14ac:dyDescent="0.3">
      <c r="C69" s="262"/>
      <c r="D69" s="263"/>
      <c r="E69" s="267"/>
      <c r="F69" s="268"/>
      <c r="G69" s="268"/>
      <c r="H69" s="268"/>
      <c r="I69" s="268"/>
      <c r="J69" s="268"/>
      <c r="K69" s="269"/>
    </row>
    <row r="70" spans="1:18" ht="15" customHeight="1" x14ac:dyDescent="0.25">
      <c r="C70" s="139"/>
    </row>
    <row r="71" spans="1:18" ht="15" customHeight="1" x14ac:dyDescent="0.25">
      <c r="C71" s="171" t="s">
        <v>725</v>
      </c>
      <c r="D71" s="168">
        <v>45230</v>
      </c>
    </row>
    <row r="72" spans="1:18" ht="14" x14ac:dyDescent="0.25">
      <c r="C72" s="348" t="s">
        <v>334</v>
      </c>
    </row>
    <row r="73" spans="1:18" ht="14" x14ac:dyDescent="0.25">
      <c r="C73" s="139"/>
    </row>
    <row r="74" spans="1:18" ht="14" x14ac:dyDescent="0.25">
      <c r="C74" s="139"/>
    </row>
    <row r="75" spans="1:18" ht="14" x14ac:dyDescent="0.25">
      <c r="C75" s="140"/>
    </row>
    <row r="76" spans="1:18" ht="14" x14ac:dyDescent="0.25">
      <c r="C76" s="139"/>
    </row>
    <row r="77" spans="1:18" ht="15" customHeight="1" x14ac:dyDescent="0.25">
      <c r="C77" s="139"/>
    </row>
    <row r="78" spans="1:18" ht="15" customHeight="1" x14ac:dyDescent="0.25">
      <c r="C78" s="139"/>
    </row>
    <row r="79" spans="1:18" ht="14" x14ac:dyDescent="0.25">
      <c r="C79" s="140"/>
    </row>
    <row r="80" spans="1:18" ht="15" customHeight="1" x14ac:dyDescent="0.25">
      <c r="C80" s="139"/>
    </row>
    <row r="81" spans="3:3" ht="15" customHeight="1" x14ac:dyDescent="0.25">
      <c r="C81" s="139"/>
    </row>
    <row r="82" spans="3:3" ht="15" customHeight="1" x14ac:dyDescent="0.25">
      <c r="C82" s="140"/>
    </row>
    <row r="83" spans="3:3" ht="15" customHeight="1" x14ac:dyDescent="0.25">
      <c r="C83" s="139"/>
    </row>
    <row r="84" spans="3:3" ht="15" customHeight="1" x14ac:dyDescent="0.25">
      <c r="C84" s="139"/>
    </row>
    <row r="85" spans="3:3" ht="15" customHeight="1" x14ac:dyDescent="0.25">
      <c r="C85" s="139"/>
    </row>
    <row r="86" spans="3:3" ht="15" customHeight="1" x14ac:dyDescent="0.25">
      <c r="C86" s="139"/>
    </row>
    <row r="87" spans="3:3" ht="15" customHeight="1" x14ac:dyDescent="0.25">
      <c r="C87" s="139"/>
    </row>
    <row r="88" spans="3:3" ht="15" customHeight="1" x14ac:dyDescent="0.25">
      <c r="C88" s="139"/>
    </row>
    <row r="89" spans="3:3" ht="15" customHeight="1" x14ac:dyDescent="0.25">
      <c r="C89" s="139"/>
    </row>
    <row r="90" spans="3:3" ht="15" customHeight="1" x14ac:dyDescent="0.25">
      <c r="C90" s="139"/>
    </row>
    <row r="91" spans="3:3" ht="15" customHeight="1" x14ac:dyDescent="0.25">
      <c r="C91" s="139"/>
    </row>
    <row r="92" spans="3:3" ht="15" customHeight="1" x14ac:dyDescent="0.25">
      <c r="C92" s="139"/>
    </row>
    <row r="93" spans="3:3" ht="14" x14ac:dyDescent="0.25">
      <c r="C93" s="139"/>
    </row>
    <row r="94" spans="3:3" ht="14" x14ac:dyDescent="0.25">
      <c r="C94" s="139"/>
    </row>
    <row r="95" spans="3:3" ht="14" x14ac:dyDescent="0.25">
      <c r="C95" s="139"/>
    </row>
    <row r="96" spans="3:3" ht="14" x14ac:dyDescent="0.25">
      <c r="C96" s="140"/>
    </row>
    <row r="97" spans="3:3" ht="14" x14ac:dyDescent="0.25">
      <c r="C97" s="139"/>
    </row>
    <row r="98" spans="3:3" ht="15" customHeight="1" x14ac:dyDescent="0.25">
      <c r="C98" s="139"/>
    </row>
    <row r="99" spans="3:3" ht="14" x14ac:dyDescent="0.25">
      <c r="C99" s="139"/>
    </row>
    <row r="100" spans="3:3" ht="14" x14ac:dyDescent="0.25">
      <c r="C100" s="140"/>
    </row>
    <row r="101" spans="3:3" ht="14" x14ac:dyDescent="0.25">
      <c r="C101" s="139"/>
    </row>
    <row r="102" spans="3:3" ht="14" x14ac:dyDescent="0.25">
      <c r="C102" s="139"/>
    </row>
    <row r="103" spans="3:3" ht="14" x14ac:dyDescent="0.25">
      <c r="C103" s="139"/>
    </row>
    <row r="104" spans="3:3" ht="14" x14ac:dyDescent="0.25">
      <c r="C104" s="139"/>
    </row>
    <row r="105" spans="3:3" ht="14" x14ac:dyDescent="0.25">
      <c r="C105" s="140"/>
    </row>
    <row r="106" spans="3:3" ht="14" x14ac:dyDescent="0.25">
      <c r="C106" s="139"/>
    </row>
    <row r="107" spans="3:3" ht="14" x14ac:dyDescent="0.25">
      <c r="C107" s="139"/>
    </row>
    <row r="108" spans="3:3" ht="14" x14ac:dyDescent="0.25">
      <c r="C108" s="139"/>
    </row>
    <row r="109" spans="3:3" ht="14" x14ac:dyDescent="0.25">
      <c r="C109" s="139"/>
    </row>
    <row r="110" spans="3:3" ht="16.5" customHeight="1" x14ac:dyDescent="0.25">
      <c r="C110" s="140"/>
    </row>
    <row r="111" spans="3:3" ht="14" x14ac:dyDescent="0.25">
      <c r="C111" s="139"/>
    </row>
    <row r="112" spans="3:3" ht="14" x14ac:dyDescent="0.25">
      <c r="C112" s="139"/>
    </row>
    <row r="113" spans="3:5" ht="14" x14ac:dyDescent="0.25">
      <c r="C113" s="139"/>
    </row>
    <row r="114" spans="3:5" ht="14" x14ac:dyDescent="0.25">
      <c r="C114" s="139"/>
    </row>
    <row r="124" spans="3:5" ht="13" x14ac:dyDescent="0.3">
      <c r="C124" s="87"/>
      <c r="E124" s="141"/>
    </row>
    <row r="125" spans="3:5" ht="13" x14ac:dyDescent="0.3">
      <c r="C125" s="87"/>
      <c r="E125" s="141"/>
    </row>
    <row r="126" spans="3:5" x14ac:dyDescent="0.25">
      <c r="C126" s="87"/>
    </row>
    <row r="127" spans="3:5" x14ac:dyDescent="0.25">
      <c r="C127" s="87"/>
    </row>
    <row r="128" spans="3:5" x14ac:dyDescent="0.25">
      <c r="C128" s="87"/>
    </row>
    <row r="129" spans="3:12" x14ac:dyDescent="0.25">
      <c r="C129" s="87"/>
    </row>
    <row r="130" spans="3:12" x14ac:dyDescent="0.25">
      <c r="C130" s="87"/>
    </row>
    <row r="131" spans="3:12" x14ac:dyDescent="0.25">
      <c r="C131" s="87"/>
    </row>
    <row r="132" spans="3:12" x14ac:dyDescent="0.25">
      <c r="C132" s="87"/>
    </row>
    <row r="133" spans="3:12" x14ac:dyDescent="0.25">
      <c r="C133" s="87"/>
    </row>
    <row r="134" spans="3:12" x14ac:dyDescent="0.25">
      <c r="C134" s="87"/>
    </row>
    <row r="135" spans="3:12" x14ac:dyDescent="0.25">
      <c r="C135" s="87"/>
      <c r="L135" s="147"/>
    </row>
    <row r="136" spans="3:12" x14ac:dyDescent="0.25">
      <c r="C136" s="87"/>
    </row>
    <row r="137" spans="3:12" x14ac:dyDescent="0.25">
      <c r="C137" s="87"/>
    </row>
    <row r="138" spans="3:12" x14ac:dyDescent="0.25">
      <c r="C138" s="87"/>
    </row>
    <row r="139" spans="3:12" x14ac:dyDescent="0.25">
      <c r="C139" s="87"/>
    </row>
    <row r="140" spans="3:12" x14ac:dyDescent="0.25">
      <c r="C140" s="87"/>
    </row>
    <row r="141" spans="3:12" x14ac:dyDescent="0.25">
      <c r="C141" s="87"/>
    </row>
    <row r="142" spans="3:12" x14ac:dyDescent="0.25">
      <c r="C142" s="87"/>
    </row>
    <row r="143" spans="3:12" x14ac:dyDescent="0.25">
      <c r="C143" s="87"/>
    </row>
    <row r="144" spans="3:12" x14ac:dyDescent="0.25">
      <c r="C144" s="87"/>
    </row>
    <row r="145" spans="3:21" x14ac:dyDescent="0.25">
      <c r="C145" s="87"/>
    </row>
    <row r="146" spans="3:21" x14ac:dyDescent="0.25">
      <c r="C146" s="87"/>
    </row>
    <row r="147" spans="3:21" x14ac:dyDescent="0.25">
      <c r="C147" s="87"/>
    </row>
    <row r="148" spans="3:21" x14ac:dyDescent="0.25">
      <c r="C148" s="87"/>
    </row>
    <row r="149" spans="3:21" x14ac:dyDescent="0.25">
      <c r="C149" s="87"/>
    </row>
    <row r="150" spans="3:21" x14ac:dyDescent="0.25">
      <c r="C150" s="87"/>
    </row>
    <row r="151" spans="3:21" x14ac:dyDescent="0.25">
      <c r="C151" s="87"/>
    </row>
    <row r="152" spans="3:21" x14ac:dyDescent="0.25">
      <c r="C152" s="87"/>
    </row>
    <row r="153" spans="3:21" x14ac:dyDescent="0.25">
      <c r="C153" s="87"/>
    </row>
    <row r="154" spans="3:21" x14ac:dyDescent="0.25">
      <c r="C154" s="87"/>
    </row>
    <row r="155" spans="3:21" x14ac:dyDescent="0.25">
      <c r="C155" s="87"/>
    </row>
    <row r="156" spans="3:21" x14ac:dyDescent="0.25">
      <c r="C156" s="87"/>
    </row>
    <row r="157" spans="3:21" x14ac:dyDescent="0.25">
      <c r="C157" s="87"/>
    </row>
    <row r="159" spans="3:21" ht="14" x14ac:dyDescent="0.25">
      <c r="U159" s="142"/>
    </row>
    <row r="160" spans="3:21" ht="14" x14ac:dyDescent="0.25">
      <c r="U160" s="142"/>
    </row>
    <row r="161" spans="21:21" ht="14" x14ac:dyDescent="0.25">
      <c r="U161" s="142"/>
    </row>
    <row r="162" spans="21:21" ht="14" x14ac:dyDescent="0.25">
      <c r="U162" s="142"/>
    </row>
    <row r="163" spans="21:21" ht="14" x14ac:dyDescent="0.25">
      <c r="U163" s="142"/>
    </row>
    <row r="164" spans="21:21" ht="14" x14ac:dyDescent="0.25">
      <c r="U164" s="142"/>
    </row>
    <row r="165" spans="21:21" ht="14" x14ac:dyDescent="0.25">
      <c r="U165" s="142"/>
    </row>
  </sheetData>
  <sheetProtection algorithmName="SHA-512" hashValue="5ywfeiHfqxAWlMTFcaSF/F8EgI3CcoozNawynCkaDjTPaDpengNG8F7jV/lmd6ucZ3taVb8E+8+vctDjsBvlmg==" saltValue="VnhM627MV3i5z1pa32vSfg==" spinCount="100000" sheet="1" formatRows="0"/>
  <protectedRanges>
    <protectedRange algorithmName="SHA-512" hashValue="BoDkjqiMj8a+Z8cMJQqtYkzJjhqcGMcy87U6mL1WUxCa98+GOoWGAHcGPrH3NeTrgJiaUKGd1L/3qUnV4oEPag==" saltValue="bK5gthL+6AbF3onAuwkytg==" spinCount="100000" sqref="D15:Q16 D18:Q19" name="Range1"/>
  </protectedRanges>
  <mergeCells count="116">
    <mergeCell ref="C39:D44"/>
    <mergeCell ref="C1:D2"/>
    <mergeCell ref="E1:P1"/>
    <mergeCell ref="E2:P2"/>
    <mergeCell ref="C4:D4"/>
    <mergeCell ref="E4:H4"/>
    <mergeCell ref="J4:J5"/>
    <mergeCell ref="L4:M4"/>
    <mergeCell ref="N4:R4"/>
    <mergeCell ref="N6:R6"/>
    <mergeCell ref="C8:D8"/>
    <mergeCell ref="E8:H8"/>
    <mergeCell ref="L8:M8"/>
    <mergeCell ref="N8:R8"/>
    <mergeCell ref="E28:J28"/>
    <mergeCell ref="L28:M28"/>
    <mergeCell ref="E27:J27"/>
    <mergeCell ref="L27:M27"/>
    <mergeCell ref="U21:V26"/>
    <mergeCell ref="C25:M25"/>
    <mergeCell ref="C26:D26"/>
    <mergeCell ref="E26:J26"/>
    <mergeCell ref="L26:M26"/>
    <mergeCell ref="O25:R25"/>
    <mergeCell ref="C6:D6"/>
    <mergeCell ref="E6:H6"/>
    <mergeCell ref="J6:J8"/>
    <mergeCell ref="L6:M6"/>
    <mergeCell ref="R10:R11"/>
    <mergeCell ref="E29:J29"/>
    <mergeCell ref="L29:M29"/>
    <mergeCell ref="E30:J30"/>
    <mergeCell ref="L30:M30"/>
    <mergeCell ref="E31:J31"/>
    <mergeCell ref="L31:M31"/>
    <mergeCell ref="L33:M33"/>
    <mergeCell ref="E37:J37"/>
    <mergeCell ref="E36:J36"/>
    <mergeCell ref="L36:M36"/>
    <mergeCell ref="E43:J43"/>
    <mergeCell ref="E44:J44"/>
    <mergeCell ref="L46:M46"/>
    <mergeCell ref="L47:M47"/>
    <mergeCell ref="L48:M48"/>
    <mergeCell ref="L49:M49"/>
    <mergeCell ref="L50:M50"/>
    <mergeCell ref="E51:J51"/>
    <mergeCell ref="L51:M51"/>
    <mergeCell ref="U59:V59"/>
    <mergeCell ref="E63:J63"/>
    <mergeCell ref="L63:M63"/>
    <mergeCell ref="L59:M59"/>
    <mergeCell ref="E61:J61"/>
    <mergeCell ref="L61:M61"/>
    <mergeCell ref="E58:J58"/>
    <mergeCell ref="L58:M58"/>
    <mergeCell ref="E54:J54"/>
    <mergeCell ref="E59:J59"/>
    <mergeCell ref="U57:V57"/>
    <mergeCell ref="C68:D69"/>
    <mergeCell ref="E68:K69"/>
    <mergeCell ref="C67:E67"/>
    <mergeCell ref="E64:J64"/>
    <mergeCell ref="L64:M64"/>
    <mergeCell ref="E65:J65"/>
    <mergeCell ref="L65:M65"/>
    <mergeCell ref="E62:J62"/>
    <mergeCell ref="L62:M62"/>
    <mergeCell ref="A40:A67"/>
    <mergeCell ref="A4:A8"/>
    <mergeCell ref="A10:A23"/>
    <mergeCell ref="E66:J66"/>
    <mergeCell ref="L66:M66"/>
    <mergeCell ref="L60:M60"/>
    <mergeCell ref="C66:D66"/>
    <mergeCell ref="E39:J39"/>
    <mergeCell ref="L39:M39"/>
    <mergeCell ref="E45:J45"/>
    <mergeCell ref="L45:M45"/>
    <mergeCell ref="L54:M54"/>
    <mergeCell ref="E57:J57"/>
    <mergeCell ref="L57:M57"/>
    <mergeCell ref="E40:J40"/>
    <mergeCell ref="E60:J60"/>
    <mergeCell ref="L37:M37"/>
    <mergeCell ref="E38:J38"/>
    <mergeCell ref="L38:M38"/>
    <mergeCell ref="E32:J32"/>
    <mergeCell ref="L32:M32"/>
    <mergeCell ref="E33:J33"/>
    <mergeCell ref="E41:J41"/>
    <mergeCell ref="E42:J42"/>
    <mergeCell ref="C57:D65"/>
    <mergeCell ref="O40:R65"/>
    <mergeCell ref="E34:J34"/>
    <mergeCell ref="E35:J35"/>
    <mergeCell ref="L34:M34"/>
    <mergeCell ref="L35:M35"/>
    <mergeCell ref="C27:D38"/>
    <mergeCell ref="L52:M52"/>
    <mergeCell ref="L53:M53"/>
    <mergeCell ref="L55:M55"/>
    <mergeCell ref="L56:M56"/>
    <mergeCell ref="O39:R39"/>
    <mergeCell ref="C51:D53"/>
    <mergeCell ref="C54:D56"/>
    <mergeCell ref="E52:J52"/>
    <mergeCell ref="E53:J53"/>
    <mergeCell ref="E55:J55"/>
    <mergeCell ref="E56:J56"/>
    <mergeCell ref="C45:D50"/>
    <mergeCell ref="E46:J46"/>
    <mergeCell ref="E47:J47"/>
    <mergeCell ref="E48:J48"/>
    <mergeCell ref="E49:J49"/>
    <mergeCell ref="E50:J50"/>
  </mergeCells>
  <conditionalFormatting sqref="D23:O23 Q23:R23">
    <cfRule type="cellIs" dxfId="91" priority="17" operator="greaterThan">
      <formula>0</formula>
    </cfRule>
  </conditionalFormatting>
  <conditionalFormatting sqref="D13">
    <cfRule type="expression" dxfId="90" priority="56" stopIfTrue="1">
      <formula>AND(D13&lt;=D12,D12&gt;0)</formula>
    </cfRule>
  </conditionalFormatting>
  <conditionalFormatting sqref="D12">
    <cfRule type="expression" dxfId="89" priority="55" stopIfTrue="1">
      <formula>OR(AND(D12="",D13&gt;0),D12&gt;D13)</formula>
    </cfRule>
  </conditionalFormatting>
  <conditionalFormatting sqref="N6">
    <cfRule type="expression" dxfId="88" priority="54" stopIfTrue="1">
      <formula>AND(N6="",R21&gt;0)</formula>
    </cfRule>
  </conditionalFormatting>
  <conditionalFormatting sqref="N4">
    <cfRule type="expression" dxfId="87" priority="53" stopIfTrue="1">
      <formula>AND(N4="",R21&gt;0)</formula>
    </cfRule>
  </conditionalFormatting>
  <conditionalFormatting sqref="E4">
    <cfRule type="expression" dxfId="86" priority="52" stopIfTrue="1">
      <formula>AND(R21&gt;0,E4="&lt;Choose your team&gt;")</formula>
    </cfRule>
  </conditionalFormatting>
  <conditionalFormatting sqref="R6">
    <cfRule type="expression" dxfId="85" priority="58" stopIfTrue="1">
      <formula>AND(R6="",#REF!&gt;0)</formula>
    </cfRule>
  </conditionalFormatting>
  <conditionalFormatting sqref="R4">
    <cfRule type="expression" dxfId="84" priority="59" stopIfTrue="1">
      <formula>AND(R4="",#REF!&gt;0)</formula>
    </cfRule>
  </conditionalFormatting>
  <conditionalFormatting sqref="K66">
    <cfRule type="cellIs" dxfId="83" priority="51" operator="notEqual">
      <formula>$R$21</formula>
    </cfRule>
  </conditionalFormatting>
  <conditionalFormatting sqref="R21">
    <cfRule type="cellIs" priority="60" operator="equal">
      <formula>#REF!</formula>
    </cfRule>
    <cfRule type="cellIs" priority="61" operator="notEqual">
      <formula>#REF!</formula>
    </cfRule>
  </conditionalFormatting>
  <conditionalFormatting sqref="R14">
    <cfRule type="cellIs" priority="49" operator="equal">
      <formula>#REF!</formula>
    </cfRule>
    <cfRule type="cellIs" priority="50" operator="notEqual">
      <formula>#REF!</formula>
    </cfRule>
  </conditionalFormatting>
  <conditionalFormatting sqref="D16">
    <cfRule type="expression" dxfId="82" priority="48" stopIfTrue="1">
      <formula>AND(D16&lt;=D15,D15&gt;0)</formula>
    </cfRule>
  </conditionalFormatting>
  <conditionalFormatting sqref="D15">
    <cfRule type="expression" dxfId="81" priority="47" stopIfTrue="1">
      <formula>OR(AND(D15="",D16&gt;0),D15&gt;D16)</formula>
    </cfRule>
  </conditionalFormatting>
  <conditionalFormatting sqref="R17">
    <cfRule type="cellIs" priority="45" operator="equal">
      <formula>#REF!</formula>
    </cfRule>
    <cfRule type="cellIs" priority="46" operator="notEqual">
      <formula>#REF!</formula>
    </cfRule>
  </conditionalFormatting>
  <conditionalFormatting sqref="D19">
    <cfRule type="expression" dxfId="80" priority="44" stopIfTrue="1">
      <formula>AND(D19&lt;=D18,D18&gt;0)</formula>
    </cfRule>
  </conditionalFormatting>
  <conditionalFormatting sqref="D18">
    <cfRule type="expression" dxfId="79" priority="43" stopIfTrue="1">
      <formula>OR(AND(D18="",D19&gt;0),D18&gt;D19)</formula>
    </cfRule>
  </conditionalFormatting>
  <conditionalFormatting sqref="R20">
    <cfRule type="cellIs" priority="41" operator="equal">
      <formula>#REF!</formula>
    </cfRule>
    <cfRule type="cellIs" priority="42" operator="notEqual">
      <formula>#REF!</formula>
    </cfRule>
  </conditionalFormatting>
  <conditionalFormatting sqref="E16:Q16">
    <cfRule type="expression" dxfId="78" priority="40" stopIfTrue="1">
      <formula>AND(E16&lt;=E15,E15&gt;0)</formula>
    </cfRule>
  </conditionalFormatting>
  <conditionalFormatting sqref="E15:Q15">
    <cfRule type="expression" dxfId="77" priority="39" stopIfTrue="1">
      <formula>OR(AND(E15="",E16&gt;0),E15&gt;E16)</formula>
    </cfRule>
  </conditionalFormatting>
  <conditionalFormatting sqref="E19:Q19">
    <cfRule type="expression" dxfId="76" priority="38" stopIfTrue="1">
      <formula>AND(E19&lt;=E18,E18&gt;0)</formula>
    </cfRule>
  </conditionalFormatting>
  <conditionalFormatting sqref="E18:Q18">
    <cfRule type="expression" dxfId="75" priority="37" stopIfTrue="1">
      <formula>OR(AND(E18="",E19&gt;0),E18&gt;E19)</formula>
    </cfRule>
  </conditionalFormatting>
  <conditionalFormatting sqref="E13">
    <cfRule type="expression" dxfId="74" priority="36" stopIfTrue="1">
      <formula>AND(E13&lt;=E12,E12&gt;0)</formula>
    </cfRule>
  </conditionalFormatting>
  <conditionalFormatting sqref="E12">
    <cfRule type="expression" dxfId="73" priority="35" stopIfTrue="1">
      <formula>OR(AND(E12="",E13&gt;0),E12&gt;E13)</formula>
    </cfRule>
  </conditionalFormatting>
  <conditionalFormatting sqref="F13">
    <cfRule type="expression" dxfId="72" priority="34" stopIfTrue="1">
      <formula>AND(F13&lt;=F12,F12&gt;0)</formula>
    </cfRule>
  </conditionalFormatting>
  <conditionalFormatting sqref="F12">
    <cfRule type="expression" dxfId="71" priority="33" stopIfTrue="1">
      <formula>OR(AND(F12="",F13&gt;0),F12&gt;F13)</formula>
    </cfRule>
  </conditionalFormatting>
  <conditionalFormatting sqref="G13">
    <cfRule type="expression" dxfId="70" priority="32" stopIfTrue="1">
      <formula>AND(G13&lt;=G12,G12&gt;0)</formula>
    </cfRule>
  </conditionalFormatting>
  <conditionalFormatting sqref="G12">
    <cfRule type="expression" dxfId="69" priority="31" stopIfTrue="1">
      <formula>OR(AND(G12="",G13&gt;0),G12&gt;G13)</formula>
    </cfRule>
  </conditionalFormatting>
  <conditionalFormatting sqref="H13">
    <cfRule type="expression" dxfId="68" priority="30" stopIfTrue="1">
      <formula>AND(H13&lt;=H12,H12&gt;0)</formula>
    </cfRule>
  </conditionalFormatting>
  <conditionalFormatting sqref="H12">
    <cfRule type="expression" dxfId="67" priority="29" stopIfTrue="1">
      <formula>OR(AND(H12="",H13&gt;0),H12&gt;H13)</formula>
    </cfRule>
  </conditionalFormatting>
  <conditionalFormatting sqref="I13">
    <cfRule type="expression" dxfId="66" priority="28" stopIfTrue="1">
      <formula>AND(I13&lt;=I12,I12&gt;0)</formula>
    </cfRule>
  </conditionalFormatting>
  <conditionalFormatting sqref="I12">
    <cfRule type="expression" dxfId="65" priority="27" stopIfTrue="1">
      <formula>OR(AND(I12="",I13&gt;0),I12&gt;I13)</formula>
    </cfRule>
  </conditionalFormatting>
  <conditionalFormatting sqref="J13">
    <cfRule type="expression" dxfId="64" priority="26" stopIfTrue="1">
      <formula>AND(J13&lt;=J12,J12&gt;0)</formula>
    </cfRule>
  </conditionalFormatting>
  <conditionalFormatting sqref="J12">
    <cfRule type="expression" dxfId="63" priority="25" stopIfTrue="1">
      <formula>OR(AND(J12="",J13&gt;0),J12&gt;J13)</formula>
    </cfRule>
  </conditionalFormatting>
  <conditionalFormatting sqref="K13">
    <cfRule type="expression" dxfId="62" priority="24" stopIfTrue="1">
      <formula>AND(K13&lt;=K12,K12&gt;0)</formula>
    </cfRule>
  </conditionalFormatting>
  <conditionalFormatting sqref="K12">
    <cfRule type="expression" dxfId="61" priority="23" stopIfTrue="1">
      <formula>OR(AND(K12="",K13&gt;0),K12&gt;K13)</formula>
    </cfRule>
  </conditionalFormatting>
  <conditionalFormatting sqref="L13">
    <cfRule type="expression" dxfId="60" priority="22" stopIfTrue="1">
      <formula>AND(L13&lt;=L12,L12&gt;0)</formula>
    </cfRule>
  </conditionalFormatting>
  <conditionalFormatting sqref="L12">
    <cfRule type="expression" dxfId="59" priority="21" stopIfTrue="1">
      <formula>OR(AND(L12="",L13&gt;0),L12&gt;L13)</formula>
    </cfRule>
  </conditionalFormatting>
  <conditionalFormatting sqref="M13">
    <cfRule type="expression" dxfId="58" priority="20" stopIfTrue="1">
      <formula>AND(M13&lt;=M12,M12&gt;0)</formula>
    </cfRule>
  </conditionalFormatting>
  <conditionalFormatting sqref="M12">
    <cfRule type="expression" dxfId="57" priority="19" stopIfTrue="1">
      <formula>OR(AND(M12="",M13&gt;0),M12&gt;M13)</formula>
    </cfRule>
  </conditionalFormatting>
  <conditionalFormatting sqref="P6">
    <cfRule type="expression" dxfId="56" priority="62" stopIfTrue="1">
      <formula>AND(P6="",#REF!&gt;0)</formula>
    </cfRule>
  </conditionalFormatting>
  <conditionalFormatting sqref="P4">
    <cfRule type="expression" dxfId="55" priority="63" stopIfTrue="1">
      <formula>AND(P4="",#REF!&gt;0)</formula>
    </cfRule>
  </conditionalFormatting>
  <conditionalFormatting sqref="G4">
    <cfRule type="expression" dxfId="54" priority="64" stopIfTrue="1">
      <formula>AND(#REF!&gt;0,G4="&lt;Choose your team&gt;")</formula>
    </cfRule>
  </conditionalFormatting>
  <conditionalFormatting sqref="N4:R4">
    <cfRule type="cellIs" dxfId="53" priority="18" operator="equal">
      <formula>0</formula>
    </cfRule>
  </conditionalFormatting>
  <conditionalFormatting sqref="D22:O23 Q22:R23">
    <cfRule type="cellIs" dxfId="52" priority="57" operator="lessThan">
      <formula>0</formula>
    </cfRule>
  </conditionalFormatting>
  <conditionalFormatting sqref="N13">
    <cfRule type="expression" dxfId="51" priority="16" stopIfTrue="1">
      <formula>AND(N13&lt;=N12,N12&gt;0)</formula>
    </cfRule>
  </conditionalFormatting>
  <conditionalFormatting sqref="N12">
    <cfRule type="expression" dxfId="50" priority="15" stopIfTrue="1">
      <formula>OR(AND(N12="",N13&gt;0),N12&gt;N13)</formula>
    </cfRule>
  </conditionalFormatting>
  <conditionalFormatting sqref="O13">
    <cfRule type="expression" dxfId="49" priority="14" stopIfTrue="1">
      <formula>AND(O13&lt;=O12,O12&gt;0)</formula>
    </cfRule>
  </conditionalFormatting>
  <conditionalFormatting sqref="O12">
    <cfRule type="expression" dxfId="48" priority="13" stopIfTrue="1">
      <formula>OR(AND(O12="",O13&gt;0),O12&gt;O13)</formula>
    </cfRule>
  </conditionalFormatting>
  <conditionalFormatting sqref="K13">
    <cfRule type="expression" dxfId="47" priority="12" stopIfTrue="1">
      <formula>AND(K13&lt;=K12,K12&gt;0)</formula>
    </cfRule>
  </conditionalFormatting>
  <conditionalFormatting sqref="K12">
    <cfRule type="expression" dxfId="46" priority="11" stopIfTrue="1">
      <formula>OR(AND(K12="",K13&gt;0),K12&gt;K13)</formula>
    </cfRule>
  </conditionalFormatting>
  <conditionalFormatting sqref="L13">
    <cfRule type="expression" dxfId="45" priority="10" stopIfTrue="1">
      <formula>AND(L13&lt;=L12,L12&gt;0)</formula>
    </cfRule>
  </conditionalFormatting>
  <conditionalFormatting sqref="L12">
    <cfRule type="expression" dxfId="44" priority="9" stopIfTrue="1">
      <formula>OR(AND(L12="",L13&gt;0),L12&gt;L13)</formula>
    </cfRule>
  </conditionalFormatting>
  <conditionalFormatting sqref="M13">
    <cfRule type="expression" dxfId="43" priority="8" stopIfTrue="1">
      <formula>AND(M13&lt;=M12,M12&gt;0)</formula>
    </cfRule>
  </conditionalFormatting>
  <conditionalFormatting sqref="M12">
    <cfRule type="expression" dxfId="42" priority="7" stopIfTrue="1">
      <formula>OR(AND(M12="",M13&gt;0),M12&gt;M13)</formula>
    </cfRule>
  </conditionalFormatting>
  <conditionalFormatting sqref="Q13">
    <cfRule type="expression" dxfId="41" priority="6" stopIfTrue="1">
      <formula>AND(Q13&lt;=Q12,Q12&gt;0)</formula>
    </cfRule>
  </conditionalFormatting>
  <conditionalFormatting sqref="Q12">
    <cfRule type="expression" dxfId="40" priority="5" stopIfTrue="1">
      <formula>OR(AND(Q12="",Q13&gt;0),Q12&gt;Q13)</formula>
    </cfRule>
  </conditionalFormatting>
  <conditionalFormatting sqref="P13">
    <cfRule type="expression" dxfId="39" priority="4" stopIfTrue="1">
      <formula>AND(P13&lt;=P12,P12&gt;0)</formula>
    </cfRule>
  </conditionalFormatting>
  <conditionalFormatting sqref="P12">
    <cfRule type="expression" dxfId="38" priority="3" stopIfTrue="1">
      <formula>OR(AND(P12="",P13&gt;0),P12&gt;P13)</formula>
    </cfRule>
  </conditionalFormatting>
  <conditionalFormatting sqref="P23">
    <cfRule type="cellIs" dxfId="37" priority="1" operator="greaterThan">
      <formula>0</formula>
    </cfRule>
  </conditionalFormatting>
  <conditionalFormatting sqref="P22:P23">
    <cfRule type="cellIs" dxfId="36" priority="2" operator="lessThan">
      <formula>0</formula>
    </cfRule>
  </conditionalFormatting>
  <conditionalFormatting sqref="Q6">
    <cfRule type="expression" dxfId="35" priority="65" stopIfTrue="1">
      <formula>AND(Q6="",U21&gt;0)</formula>
    </cfRule>
  </conditionalFormatting>
  <conditionalFormatting sqref="Q4">
    <cfRule type="expression" dxfId="34" priority="66" stopIfTrue="1">
      <formula>AND(Q4="",U21&gt;0)</formula>
    </cfRule>
  </conditionalFormatting>
  <conditionalFormatting sqref="H4">
    <cfRule type="expression" dxfId="33" priority="67" stopIfTrue="1">
      <formula>AND(U21&gt;0,H4="&lt;Choose your team&gt;")</formula>
    </cfRule>
  </conditionalFormatting>
  <conditionalFormatting sqref="O6">
    <cfRule type="expression" dxfId="32" priority="77" stopIfTrue="1">
      <formula>AND(O6="",T21&gt;0)</formula>
    </cfRule>
  </conditionalFormatting>
  <conditionalFormatting sqref="O4">
    <cfRule type="expression" dxfId="31" priority="79" stopIfTrue="1">
      <formula>AND(O4="",T21&gt;0)</formula>
    </cfRule>
  </conditionalFormatting>
  <conditionalFormatting sqref="F4">
    <cfRule type="expression" dxfId="30" priority="81" stopIfTrue="1">
      <formula>AND(T21&gt;0,F4="&lt;Choose your team&gt;")</formula>
    </cfRule>
  </conditionalFormatting>
  <dataValidations count="1">
    <dataValidation type="whole" allowBlank="1" showInputMessage="1" showErrorMessage="1" errorTitle="SSN Last Four" error="Please enter the last 4 digits of your Social Security Number" sqref="N8:S8" xr:uid="{43B9D000-A827-44B1-9724-08C739ADD558}">
      <formula1>0</formula1>
      <formula2>9999</formula2>
    </dataValidation>
  </dataValidations>
  <printOptions horizontalCentered="1" verticalCentered="1"/>
  <pageMargins left="0.25" right="0.25" top="0.25" bottom="0.25" header="0.3" footer="0.3"/>
  <pageSetup scale="60" orientation="landscape" r:id="rId1"/>
  <ignoredErrors>
    <ignoredError sqref="P26:P37" numberStoredAsText="1"/>
    <ignoredError sqref="E8 N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67C5248A-0131-49DD-8BBD-D05A2B0F85D2}">
          <x14:formula1>
            <xm:f>List!$E$2:$E$27</xm:f>
          </x14:formula1>
          <xm:sqref>E6:H6</xm:sqref>
        </x14:dataValidation>
        <x14:dataValidation type="list" allowBlank="1" showInputMessage="1" showErrorMessage="1" xr:uid="{6F7C1DC6-5790-4079-9D0A-A71335845B94}">
          <x14:formula1>
            <xm:f>List!$K$97:$K$107</xm:f>
          </x14:formula1>
          <xm:sqref>E66:J66</xm:sqref>
        </x14:dataValidation>
        <x14:dataValidation type="list" allowBlank="1" showInputMessage="1" showErrorMessage="1" xr:uid="{9A31143F-1A47-4B9A-9E1D-FC3DB75B8A90}">
          <x14:formula1>
            <xm:f>List!$I$2:$I$97</xm:f>
          </x14:formula1>
          <xm:sqref>D12:Q12 D15:Q15 D18:Q18</xm:sqref>
        </x14:dataValidation>
        <x14:dataValidation type="list" allowBlank="1" showInputMessage="1" showErrorMessage="1" xr:uid="{1A4F5437-539C-4154-AFE9-C6CD76E946C9}">
          <x14:formula1>
            <xm:f>List!$J$2:$J$97</xm:f>
          </x14:formula1>
          <xm:sqref>D13:Q13 D16:Q16 D19:Q19</xm:sqref>
        </x14:dataValidation>
        <x14:dataValidation type="list" allowBlank="1" showInputMessage="1" showErrorMessage="1" xr:uid="{9819AB80-9BDB-4217-ADCD-2E90EA65A536}">
          <x14:formula1>
            <xm:f>List!$K$68:$K$69</xm:f>
          </x14:formula1>
          <xm:sqref>E51:E53 F51:J51</xm:sqref>
        </x14:dataValidation>
        <x14:dataValidation type="list" allowBlank="1" showInputMessage="1" showErrorMessage="1" xr:uid="{F9A9A3BE-6B3A-4ADD-8544-FB0CCFD71E66}">
          <x14:formula1>
            <xm:f>List!$A$2:$A$71</xm:f>
          </x14:formula1>
          <xm:sqref>E4:H4</xm:sqref>
        </x14:dataValidation>
        <x14:dataValidation type="list" allowBlank="1" showInputMessage="1" showErrorMessage="1" xr:uid="{0F56D7DE-7F40-49DE-B4A7-3EAA12C1F0BC}">
          <x14:formula1>
            <xm:f>List!$K$83:$K$95</xm:f>
          </x14:formula1>
          <xm:sqref>E54:E56 F54:J54</xm:sqref>
        </x14:dataValidation>
        <x14:dataValidation type="list" allowBlank="1" showInputMessage="1" showErrorMessage="1" xr:uid="{EEE93FFF-3448-4986-AAB3-CA7870B0FBC0}">
          <x14:formula1>
            <xm:f>List!$K$71:$K$81</xm:f>
          </x14:formula1>
          <xm:sqref>E57:J65</xm:sqref>
        </x14:dataValidation>
        <x14:dataValidation type="list" allowBlank="1" showInputMessage="1" showErrorMessage="1" xr:uid="{49F0626B-1A0E-4CC7-9F4D-2D89BC89F355}">
          <x14:formula1>
            <xm:f>List!$K$47:$K$66</xm:f>
          </x14:formula1>
          <xm:sqref>E45:E50 F45:J45</xm:sqref>
        </x14:dataValidation>
        <x14:dataValidation type="list" allowBlank="1" showInputMessage="1" showErrorMessage="1" xr:uid="{E38FC1CD-E004-4266-84EF-CF94148CFD3C}">
          <x14:formula1>
            <xm:f>List!$K$35:$K$45</xm:f>
          </x14:formula1>
          <xm:sqref>E39:E44 F39:J39</xm:sqref>
        </x14:dataValidation>
        <x14:dataValidation type="list" allowBlank="1" showInputMessage="1" showErrorMessage="1" xr:uid="{6AD47B00-47FC-49FC-886F-3ABD91E99FA1}">
          <x14:formula1>
            <xm:f>List!$K$109:$K$122</xm:f>
          </x14:formula1>
          <xm:sqref>L45:M50</xm:sqref>
        </x14:dataValidation>
        <x14:dataValidation type="list" allowBlank="1" showInputMessage="1" showErrorMessage="1" xr:uid="{AEBE6F5A-441C-4FFE-AF3D-F2CA14900C0A}">
          <x14:formula1>
            <xm:f>List!$K$2:$K$33</xm:f>
          </x14:formula1>
          <xm:sqref>E27:E38 F27:J33 F36:J38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9770C-D7CD-4B0D-A877-8797E771C75E}">
  <dimension ref="A1:S71"/>
  <sheetViews>
    <sheetView showGridLines="0" topLeftCell="A25" workbookViewId="0">
      <selection activeCell="F52" sqref="F52"/>
    </sheetView>
  </sheetViews>
  <sheetFormatPr defaultRowHeight="14.5" outlineLevelRow="1" x14ac:dyDescent="0.35"/>
  <cols>
    <col min="1" max="1" width="4.54296875" style="163" customWidth="1"/>
    <col min="2" max="13" width="12.36328125" style="161" customWidth="1"/>
  </cols>
  <sheetData>
    <row r="1" spans="1:15" ht="15.5" hidden="1" outlineLevel="1" x14ac:dyDescent="0.35">
      <c r="A1" s="332">
        <v>2022</v>
      </c>
      <c r="B1" s="162" t="s">
        <v>687</v>
      </c>
      <c r="C1" s="162" t="s">
        <v>688</v>
      </c>
      <c r="D1" s="162" t="s">
        <v>689</v>
      </c>
      <c r="E1" s="162" t="s">
        <v>690</v>
      </c>
      <c r="F1" s="162" t="s">
        <v>646</v>
      </c>
      <c r="G1" s="162" t="s">
        <v>691</v>
      </c>
      <c r="H1" s="162" t="s">
        <v>692</v>
      </c>
      <c r="I1" s="162" t="s">
        <v>693</v>
      </c>
      <c r="J1" s="162" t="s">
        <v>694</v>
      </c>
      <c r="K1" s="162" t="s">
        <v>695</v>
      </c>
      <c r="L1" s="162" t="s">
        <v>696</v>
      </c>
      <c r="M1" s="162" t="s">
        <v>697</v>
      </c>
    </row>
    <row r="2" spans="1:15" ht="15.5" hidden="1" outlineLevel="1" x14ac:dyDescent="0.35">
      <c r="A2" s="332"/>
      <c r="B2" s="170" t="s">
        <v>700</v>
      </c>
      <c r="C2" s="170" t="s">
        <v>654</v>
      </c>
      <c r="D2" s="170" t="s">
        <v>711</v>
      </c>
      <c r="E2" s="170" t="s">
        <v>717</v>
      </c>
      <c r="F2" s="170" t="s">
        <v>700</v>
      </c>
      <c r="G2" s="170" t="s">
        <v>654</v>
      </c>
      <c r="H2" s="170" t="s">
        <v>711</v>
      </c>
      <c r="I2" s="170" t="s">
        <v>717</v>
      </c>
      <c r="J2" s="170" t="s">
        <v>700</v>
      </c>
      <c r="K2" s="170" t="s">
        <v>654</v>
      </c>
      <c r="L2" s="170" t="s">
        <v>711</v>
      </c>
      <c r="M2" s="170" t="s">
        <v>717</v>
      </c>
      <c r="N2" s="169"/>
      <c r="O2" s="169"/>
    </row>
    <row r="3" spans="1:15" ht="15.5" hidden="1" outlineLevel="1" x14ac:dyDescent="0.35">
      <c r="A3" s="332"/>
      <c r="B3" s="170" t="s">
        <v>705</v>
      </c>
      <c r="C3" s="170" t="s">
        <v>706</v>
      </c>
      <c r="D3" s="170" t="s">
        <v>712</v>
      </c>
      <c r="E3" s="170" t="s">
        <v>718</v>
      </c>
      <c r="F3" s="170" t="s">
        <v>705</v>
      </c>
      <c r="G3" s="170" t="s">
        <v>706</v>
      </c>
      <c r="H3" s="170" t="s">
        <v>712</v>
      </c>
      <c r="I3" s="170" t="s">
        <v>718</v>
      </c>
      <c r="J3" s="170" t="s">
        <v>705</v>
      </c>
      <c r="K3" s="170" t="s">
        <v>706</v>
      </c>
      <c r="L3" s="170" t="s">
        <v>712</v>
      </c>
      <c r="M3" s="170" t="s">
        <v>718</v>
      </c>
      <c r="N3" s="169"/>
      <c r="O3" s="169"/>
    </row>
    <row r="4" spans="1:15" ht="15.5" hidden="1" outlineLevel="1" x14ac:dyDescent="0.35">
      <c r="A4" s="332"/>
      <c r="B4" s="170" t="s">
        <v>649</v>
      </c>
      <c r="C4" s="170" t="s">
        <v>707</v>
      </c>
      <c r="D4" s="170" t="s">
        <v>713</v>
      </c>
      <c r="E4" s="170" t="s">
        <v>719</v>
      </c>
      <c r="F4" s="170" t="s">
        <v>649</v>
      </c>
      <c r="G4" s="170" t="s">
        <v>707</v>
      </c>
      <c r="H4" s="170" t="s">
        <v>713</v>
      </c>
      <c r="I4" s="170" t="s">
        <v>719</v>
      </c>
      <c r="J4" s="170" t="s">
        <v>649</v>
      </c>
      <c r="K4" s="170" t="s">
        <v>707</v>
      </c>
      <c r="L4" s="170" t="s">
        <v>713</v>
      </c>
      <c r="M4" s="170" t="s">
        <v>719</v>
      </c>
      <c r="N4" s="169"/>
      <c r="O4" s="169"/>
    </row>
    <row r="5" spans="1:15" ht="15.5" hidden="1" outlineLevel="1" x14ac:dyDescent="0.35">
      <c r="A5" s="332"/>
      <c r="B5" s="170" t="s">
        <v>701</v>
      </c>
      <c r="C5" s="170" t="s">
        <v>708</v>
      </c>
      <c r="D5" s="170" t="s">
        <v>714</v>
      </c>
      <c r="E5" s="170" t="s">
        <v>656</v>
      </c>
      <c r="F5" s="170" t="s">
        <v>701</v>
      </c>
      <c r="G5" s="170" t="s">
        <v>708</v>
      </c>
      <c r="H5" s="170" t="s">
        <v>714</v>
      </c>
      <c r="I5" s="170" t="s">
        <v>656</v>
      </c>
      <c r="J5" s="170" t="s">
        <v>701</v>
      </c>
      <c r="K5" s="170" t="s">
        <v>708</v>
      </c>
      <c r="L5" s="170" t="s">
        <v>714</v>
      </c>
      <c r="M5" s="170" t="s">
        <v>656</v>
      </c>
      <c r="N5" s="169"/>
      <c r="O5" s="169"/>
    </row>
    <row r="6" spans="1:15" ht="15.5" hidden="1" outlineLevel="1" x14ac:dyDescent="0.35">
      <c r="A6" s="332"/>
      <c r="B6" s="170" t="s">
        <v>661</v>
      </c>
      <c r="C6" s="170" t="s">
        <v>709</v>
      </c>
      <c r="D6" s="170" t="s">
        <v>715</v>
      </c>
      <c r="E6" s="170" t="s">
        <v>660</v>
      </c>
      <c r="F6" s="170" t="s">
        <v>661</v>
      </c>
      <c r="G6" s="170" t="s">
        <v>709</v>
      </c>
      <c r="H6" s="170" t="s">
        <v>715</v>
      </c>
      <c r="I6" s="170" t="s">
        <v>660</v>
      </c>
      <c r="J6" s="170" t="s">
        <v>661</v>
      </c>
      <c r="K6" s="170" t="s">
        <v>709</v>
      </c>
      <c r="L6" s="170" t="s">
        <v>715</v>
      </c>
      <c r="M6" s="170" t="s">
        <v>660</v>
      </c>
      <c r="N6" s="169"/>
      <c r="O6" s="169"/>
    </row>
    <row r="7" spans="1:15" ht="15.5" hidden="1" outlineLevel="1" x14ac:dyDescent="0.35">
      <c r="A7" s="332"/>
      <c r="B7" s="170" t="s">
        <v>665</v>
      </c>
      <c r="C7" s="170" t="s">
        <v>650</v>
      </c>
      <c r="D7" s="170" t="s">
        <v>716</v>
      </c>
      <c r="E7" s="170" t="s">
        <v>720</v>
      </c>
      <c r="F7" s="170" t="s">
        <v>665</v>
      </c>
      <c r="G7" s="170" t="s">
        <v>650</v>
      </c>
      <c r="H7" s="170" t="s">
        <v>716</v>
      </c>
      <c r="I7" s="170" t="s">
        <v>720</v>
      </c>
      <c r="J7" s="170" t="s">
        <v>665</v>
      </c>
      <c r="K7" s="170" t="s">
        <v>650</v>
      </c>
      <c r="L7" s="170" t="s">
        <v>716</v>
      </c>
      <c r="M7" s="170" t="s">
        <v>720</v>
      </c>
      <c r="N7" s="169"/>
      <c r="O7" s="169"/>
    </row>
    <row r="8" spans="1:15" ht="15.5" hidden="1" outlineLevel="1" x14ac:dyDescent="0.35">
      <c r="A8" s="332"/>
      <c r="B8" s="170" t="s">
        <v>702</v>
      </c>
      <c r="C8" s="170" t="s">
        <v>658</v>
      </c>
      <c r="D8" s="170" t="s">
        <v>675</v>
      </c>
      <c r="E8" s="170" t="s">
        <v>668</v>
      </c>
      <c r="F8" s="170" t="s">
        <v>702</v>
      </c>
      <c r="G8" s="170" t="s">
        <v>658</v>
      </c>
      <c r="H8" s="170" t="s">
        <v>675</v>
      </c>
      <c r="I8" s="170" t="s">
        <v>668</v>
      </c>
      <c r="J8" s="170" t="s">
        <v>702</v>
      </c>
      <c r="K8" s="170" t="s">
        <v>658</v>
      </c>
      <c r="L8" s="170" t="s">
        <v>675</v>
      </c>
      <c r="M8" s="170" t="s">
        <v>668</v>
      </c>
      <c r="N8" s="169"/>
      <c r="O8" s="169"/>
    </row>
    <row r="9" spans="1:15" ht="15.5" hidden="1" outlineLevel="1" x14ac:dyDescent="0.35">
      <c r="A9" s="332"/>
      <c r="B9" s="170" t="s">
        <v>677</v>
      </c>
      <c r="C9" s="170" t="s">
        <v>710</v>
      </c>
      <c r="D9" s="170" t="s">
        <v>663</v>
      </c>
      <c r="E9" s="170" t="s">
        <v>721</v>
      </c>
      <c r="F9" s="170" t="s">
        <v>677</v>
      </c>
      <c r="G9" s="170" t="s">
        <v>710</v>
      </c>
      <c r="H9" s="170" t="s">
        <v>663</v>
      </c>
      <c r="I9" s="170" t="s">
        <v>721</v>
      </c>
      <c r="J9" s="170" t="s">
        <v>677</v>
      </c>
      <c r="K9" s="170" t="s">
        <v>710</v>
      </c>
      <c r="L9" s="170" t="s">
        <v>663</v>
      </c>
      <c r="M9" s="170" t="s">
        <v>721</v>
      </c>
      <c r="N9" s="169"/>
      <c r="O9" s="169"/>
    </row>
    <row r="10" spans="1:15" ht="15.5" hidden="1" outlineLevel="1" x14ac:dyDescent="0.35">
      <c r="A10" s="332"/>
      <c r="B10" s="170" t="s">
        <v>703</v>
      </c>
      <c r="C10" s="170" t="s">
        <v>670</v>
      </c>
      <c r="D10" s="170" t="s">
        <v>662</v>
      </c>
      <c r="E10" s="170" t="s">
        <v>676</v>
      </c>
      <c r="F10" s="170" t="s">
        <v>703</v>
      </c>
      <c r="G10" s="170" t="s">
        <v>670</v>
      </c>
      <c r="H10" s="170" t="s">
        <v>662</v>
      </c>
      <c r="I10" s="170" t="s">
        <v>676</v>
      </c>
      <c r="J10" s="170" t="s">
        <v>703</v>
      </c>
      <c r="K10" s="170" t="s">
        <v>670</v>
      </c>
      <c r="L10" s="170" t="s">
        <v>662</v>
      </c>
      <c r="M10" s="170" t="s">
        <v>676</v>
      </c>
      <c r="N10" s="169"/>
      <c r="O10" s="169"/>
    </row>
    <row r="11" spans="1:15" ht="15.5" hidden="1" outlineLevel="1" x14ac:dyDescent="0.35">
      <c r="A11" s="332"/>
      <c r="B11" s="170" t="s">
        <v>704</v>
      </c>
      <c r="C11" s="170" t="s">
        <v>686</v>
      </c>
      <c r="D11" s="170" t="s">
        <v>683</v>
      </c>
      <c r="E11" s="170" t="s">
        <v>722</v>
      </c>
      <c r="F11" s="170" t="s">
        <v>704</v>
      </c>
      <c r="G11" s="170" t="s">
        <v>686</v>
      </c>
      <c r="H11" s="170" t="s">
        <v>683</v>
      </c>
      <c r="I11" s="170" t="s">
        <v>722</v>
      </c>
      <c r="J11" s="170" t="s">
        <v>704</v>
      </c>
      <c r="K11" s="170" t="s">
        <v>686</v>
      </c>
      <c r="L11" s="170" t="s">
        <v>683</v>
      </c>
      <c r="M11" s="170" t="s">
        <v>722</v>
      </c>
      <c r="N11" s="169"/>
      <c r="O11" s="169"/>
    </row>
    <row r="12" spans="1:15" hidden="1" outlineLevel="1" x14ac:dyDescent="0.35"/>
    <row r="13" spans="1:15" ht="15.5" collapsed="1" x14ac:dyDescent="0.35">
      <c r="A13" s="332">
        <v>2023</v>
      </c>
      <c r="B13" s="162" t="s">
        <v>687</v>
      </c>
      <c r="C13" s="162" t="s">
        <v>688</v>
      </c>
      <c r="D13" s="162" t="s">
        <v>689</v>
      </c>
      <c r="E13" s="162" t="s">
        <v>690</v>
      </c>
      <c r="F13" s="162" t="s">
        <v>646</v>
      </c>
      <c r="G13" s="162" t="s">
        <v>691</v>
      </c>
      <c r="H13" s="162" t="s">
        <v>692</v>
      </c>
      <c r="I13" s="162" t="s">
        <v>693</v>
      </c>
      <c r="J13" s="162" t="s">
        <v>694</v>
      </c>
      <c r="K13" s="162" t="s">
        <v>695</v>
      </c>
      <c r="L13" s="162" t="s">
        <v>696</v>
      </c>
      <c r="M13" s="162" t="s">
        <v>697</v>
      </c>
    </row>
    <row r="14" spans="1:15" ht="15.5" x14ac:dyDescent="0.35">
      <c r="A14" s="332"/>
      <c r="B14" s="170" t="s">
        <v>654</v>
      </c>
      <c r="C14" s="170" t="s">
        <v>711</v>
      </c>
      <c r="D14" s="170" t="s">
        <v>717</v>
      </c>
      <c r="E14" s="170" t="s">
        <v>700</v>
      </c>
      <c r="F14" s="170" t="s">
        <v>654</v>
      </c>
      <c r="G14" s="170" t="s">
        <v>711</v>
      </c>
      <c r="H14" s="170" t="s">
        <v>717</v>
      </c>
      <c r="I14" s="170" t="s">
        <v>700</v>
      </c>
      <c r="J14" s="170" t="s">
        <v>654</v>
      </c>
      <c r="K14" s="170" t="s">
        <v>711</v>
      </c>
      <c r="L14" s="170" t="s">
        <v>717</v>
      </c>
      <c r="M14" s="170" t="s">
        <v>700</v>
      </c>
      <c r="N14" s="169"/>
      <c r="O14" s="169"/>
    </row>
    <row r="15" spans="1:15" ht="15.5" x14ac:dyDescent="0.35">
      <c r="A15" s="332"/>
      <c r="B15" s="170" t="s">
        <v>706</v>
      </c>
      <c r="C15" s="170" t="s">
        <v>712</v>
      </c>
      <c r="D15" s="170" t="s">
        <v>718</v>
      </c>
      <c r="E15" s="170" t="s">
        <v>705</v>
      </c>
      <c r="F15" s="170" t="s">
        <v>706</v>
      </c>
      <c r="G15" s="170" t="s">
        <v>712</v>
      </c>
      <c r="H15" s="170" t="s">
        <v>718</v>
      </c>
      <c r="I15" s="170" t="s">
        <v>705</v>
      </c>
      <c r="J15" s="170" t="s">
        <v>706</v>
      </c>
      <c r="K15" s="170" t="s">
        <v>712</v>
      </c>
      <c r="L15" s="170" t="s">
        <v>718</v>
      </c>
      <c r="M15" s="170" t="s">
        <v>705</v>
      </c>
      <c r="N15" s="169"/>
      <c r="O15" s="169"/>
    </row>
    <row r="16" spans="1:15" ht="15.5" x14ac:dyDescent="0.35">
      <c r="A16" s="332"/>
      <c r="B16" s="170" t="s">
        <v>707</v>
      </c>
      <c r="C16" s="170" t="s">
        <v>713</v>
      </c>
      <c r="D16" s="170" t="s">
        <v>719</v>
      </c>
      <c r="E16" s="170" t="s">
        <v>649</v>
      </c>
      <c r="F16" s="170" t="s">
        <v>707</v>
      </c>
      <c r="G16" s="170" t="s">
        <v>713</v>
      </c>
      <c r="H16" s="170" t="s">
        <v>719</v>
      </c>
      <c r="I16" s="170" t="s">
        <v>649</v>
      </c>
      <c r="J16" s="170" t="s">
        <v>707</v>
      </c>
      <c r="K16" s="170" t="s">
        <v>713</v>
      </c>
      <c r="L16" s="170" t="s">
        <v>719</v>
      </c>
      <c r="M16" s="170" t="s">
        <v>649</v>
      </c>
      <c r="N16" s="169"/>
      <c r="O16" s="169"/>
    </row>
    <row r="17" spans="1:15" ht="15.5" x14ac:dyDescent="0.35">
      <c r="A17" s="332"/>
      <c r="B17" s="170" t="s">
        <v>708</v>
      </c>
      <c r="C17" s="170" t="s">
        <v>714</v>
      </c>
      <c r="D17" s="170" t="s">
        <v>656</v>
      </c>
      <c r="E17" s="170" t="s">
        <v>701</v>
      </c>
      <c r="F17" s="170" t="s">
        <v>708</v>
      </c>
      <c r="G17" s="170" t="s">
        <v>714</v>
      </c>
      <c r="H17" s="170" t="s">
        <v>656</v>
      </c>
      <c r="I17" s="170" t="s">
        <v>701</v>
      </c>
      <c r="J17" s="170" t="s">
        <v>708</v>
      </c>
      <c r="K17" s="170" t="s">
        <v>714</v>
      </c>
      <c r="L17" s="170" t="s">
        <v>656</v>
      </c>
      <c r="M17" s="170" t="s">
        <v>701</v>
      </c>
      <c r="N17" s="169"/>
      <c r="O17" s="169"/>
    </row>
    <row r="18" spans="1:15" ht="15.5" x14ac:dyDescent="0.35">
      <c r="A18" s="332"/>
      <c r="B18" s="170" t="s">
        <v>709</v>
      </c>
      <c r="C18" s="170" t="s">
        <v>715</v>
      </c>
      <c r="D18" s="170" t="s">
        <v>660</v>
      </c>
      <c r="E18" s="170" t="s">
        <v>661</v>
      </c>
      <c r="F18" s="170" t="s">
        <v>709</v>
      </c>
      <c r="G18" s="170" t="s">
        <v>715</v>
      </c>
      <c r="H18" s="170" t="s">
        <v>660</v>
      </c>
      <c r="I18" s="170" t="s">
        <v>661</v>
      </c>
      <c r="J18" s="170" t="s">
        <v>709</v>
      </c>
      <c r="K18" s="170" t="s">
        <v>715</v>
      </c>
      <c r="L18" s="170" t="s">
        <v>660</v>
      </c>
      <c r="M18" s="170" t="s">
        <v>661</v>
      </c>
      <c r="N18" s="169"/>
      <c r="O18" s="169"/>
    </row>
    <row r="19" spans="1:15" ht="15.5" x14ac:dyDescent="0.35">
      <c r="A19" s="332"/>
      <c r="B19" s="170" t="s">
        <v>650</v>
      </c>
      <c r="C19" s="170" t="s">
        <v>716</v>
      </c>
      <c r="D19" s="170" t="s">
        <v>720</v>
      </c>
      <c r="E19" s="170" t="s">
        <v>665</v>
      </c>
      <c r="F19" s="170" t="s">
        <v>650</v>
      </c>
      <c r="G19" s="170" t="s">
        <v>716</v>
      </c>
      <c r="H19" s="170" t="s">
        <v>720</v>
      </c>
      <c r="I19" s="170" t="s">
        <v>665</v>
      </c>
      <c r="J19" s="170" t="s">
        <v>650</v>
      </c>
      <c r="K19" s="170" t="s">
        <v>716</v>
      </c>
      <c r="L19" s="170" t="s">
        <v>720</v>
      </c>
      <c r="M19" s="170" t="s">
        <v>665</v>
      </c>
      <c r="N19" s="169"/>
      <c r="O19" s="169"/>
    </row>
    <row r="20" spans="1:15" ht="15.5" x14ac:dyDescent="0.35">
      <c r="A20" s="332"/>
      <c r="B20" s="170" t="s">
        <v>658</v>
      </c>
      <c r="C20" s="170" t="s">
        <v>675</v>
      </c>
      <c r="D20" s="170" t="s">
        <v>668</v>
      </c>
      <c r="E20" s="170" t="s">
        <v>702</v>
      </c>
      <c r="F20" s="170" t="s">
        <v>658</v>
      </c>
      <c r="G20" s="170" t="s">
        <v>675</v>
      </c>
      <c r="H20" s="170" t="s">
        <v>668</v>
      </c>
      <c r="I20" s="170" t="s">
        <v>702</v>
      </c>
      <c r="J20" s="170" t="s">
        <v>658</v>
      </c>
      <c r="K20" s="170" t="s">
        <v>675</v>
      </c>
      <c r="L20" s="170" t="s">
        <v>668</v>
      </c>
      <c r="M20" s="170" t="s">
        <v>702</v>
      </c>
      <c r="N20" s="169"/>
      <c r="O20" s="169"/>
    </row>
    <row r="21" spans="1:15" ht="15.5" x14ac:dyDescent="0.35">
      <c r="A21" s="332"/>
      <c r="B21" s="170" t="s">
        <v>710</v>
      </c>
      <c r="C21" s="170" t="s">
        <v>663</v>
      </c>
      <c r="D21" s="170" t="s">
        <v>721</v>
      </c>
      <c r="E21" s="170" t="s">
        <v>677</v>
      </c>
      <c r="F21" s="170" t="s">
        <v>710</v>
      </c>
      <c r="G21" s="170" t="s">
        <v>663</v>
      </c>
      <c r="H21" s="170" t="s">
        <v>721</v>
      </c>
      <c r="I21" s="170" t="s">
        <v>677</v>
      </c>
      <c r="J21" s="170" t="s">
        <v>710</v>
      </c>
      <c r="K21" s="170" t="s">
        <v>663</v>
      </c>
      <c r="L21" s="170" t="s">
        <v>721</v>
      </c>
      <c r="M21" s="170" t="s">
        <v>677</v>
      </c>
      <c r="N21" s="169"/>
      <c r="O21" s="169"/>
    </row>
    <row r="22" spans="1:15" ht="15.5" x14ac:dyDescent="0.35">
      <c r="A22" s="332"/>
      <c r="B22" s="170" t="s">
        <v>670</v>
      </c>
      <c r="C22" s="170" t="s">
        <v>662</v>
      </c>
      <c r="D22" s="170" t="s">
        <v>676</v>
      </c>
      <c r="E22" s="170" t="s">
        <v>703</v>
      </c>
      <c r="F22" s="170" t="s">
        <v>670</v>
      </c>
      <c r="G22" s="170" t="s">
        <v>662</v>
      </c>
      <c r="H22" s="170" t="s">
        <v>676</v>
      </c>
      <c r="I22" s="170" t="s">
        <v>703</v>
      </c>
      <c r="J22" s="170" t="s">
        <v>670</v>
      </c>
      <c r="K22" s="170" t="s">
        <v>662</v>
      </c>
      <c r="L22" s="170" t="s">
        <v>676</v>
      </c>
      <c r="M22" s="170" t="s">
        <v>703</v>
      </c>
      <c r="N22" s="169"/>
      <c r="O22" s="169"/>
    </row>
    <row r="23" spans="1:15" ht="15.5" x14ac:dyDescent="0.35">
      <c r="A23" s="332"/>
      <c r="B23" s="170" t="s">
        <v>686</v>
      </c>
      <c r="C23" s="170" t="s">
        <v>683</v>
      </c>
      <c r="D23" s="170" t="s">
        <v>722</v>
      </c>
      <c r="E23" s="170" t="s">
        <v>704</v>
      </c>
      <c r="F23" s="170" t="s">
        <v>686</v>
      </c>
      <c r="G23" s="170" t="s">
        <v>683</v>
      </c>
      <c r="H23" s="170" t="s">
        <v>722</v>
      </c>
      <c r="I23" s="170" t="s">
        <v>704</v>
      </c>
      <c r="J23" s="170" t="s">
        <v>686</v>
      </c>
      <c r="K23" s="170" t="s">
        <v>683</v>
      </c>
      <c r="L23" s="170" t="s">
        <v>722</v>
      </c>
      <c r="M23" s="170" t="s">
        <v>704</v>
      </c>
      <c r="N23" s="169"/>
      <c r="O23" s="169"/>
    </row>
    <row r="25" spans="1:15" ht="15.5" x14ac:dyDescent="0.35">
      <c r="A25" s="332">
        <v>2024</v>
      </c>
      <c r="B25" s="162" t="s">
        <v>687</v>
      </c>
      <c r="C25" s="162" t="s">
        <v>688</v>
      </c>
      <c r="D25" s="162" t="s">
        <v>689</v>
      </c>
      <c r="E25" s="162" t="s">
        <v>690</v>
      </c>
      <c r="F25" s="162" t="s">
        <v>646</v>
      </c>
      <c r="G25" s="162" t="s">
        <v>691</v>
      </c>
      <c r="H25" s="162" t="s">
        <v>692</v>
      </c>
      <c r="I25" s="162" t="s">
        <v>693</v>
      </c>
      <c r="J25" s="162" t="s">
        <v>694</v>
      </c>
      <c r="K25" s="162" t="s">
        <v>695</v>
      </c>
      <c r="L25" s="162" t="s">
        <v>696</v>
      </c>
      <c r="M25" s="162" t="s">
        <v>697</v>
      </c>
    </row>
    <row r="26" spans="1:15" ht="15.5" x14ac:dyDescent="0.35">
      <c r="A26" s="332"/>
      <c r="B26" s="165" t="s">
        <v>647</v>
      </c>
      <c r="C26" s="166" t="s">
        <v>648</v>
      </c>
      <c r="D26" s="167" t="s">
        <v>649</v>
      </c>
      <c r="E26" s="164" t="s">
        <v>650</v>
      </c>
      <c r="F26" s="165" t="s">
        <v>647</v>
      </c>
      <c r="G26" s="166" t="s">
        <v>648</v>
      </c>
      <c r="H26" s="167" t="s">
        <v>649</v>
      </c>
      <c r="I26" s="164" t="s">
        <v>650</v>
      </c>
      <c r="J26" s="165" t="s">
        <v>647</v>
      </c>
      <c r="K26" s="166" t="s">
        <v>648</v>
      </c>
      <c r="L26" s="167" t="s">
        <v>649</v>
      </c>
      <c r="M26" s="164" t="s">
        <v>650</v>
      </c>
      <c r="N26" s="169"/>
    </row>
    <row r="27" spans="1:15" ht="15.5" x14ac:dyDescent="0.35">
      <c r="A27" s="332"/>
      <c r="B27" s="165" t="s">
        <v>651</v>
      </c>
      <c r="C27" s="166" t="s">
        <v>652</v>
      </c>
      <c r="D27" s="167" t="s">
        <v>653</v>
      </c>
      <c r="E27" s="164" t="s">
        <v>654</v>
      </c>
      <c r="F27" s="165" t="s">
        <v>651</v>
      </c>
      <c r="G27" s="166" t="s">
        <v>652</v>
      </c>
      <c r="H27" s="167" t="s">
        <v>653</v>
      </c>
      <c r="I27" s="164" t="s">
        <v>654</v>
      </c>
      <c r="J27" s="165" t="s">
        <v>651</v>
      </c>
      <c r="K27" s="166" t="s">
        <v>652</v>
      </c>
      <c r="L27" s="167" t="s">
        <v>653</v>
      </c>
      <c r="M27" s="164" t="s">
        <v>654</v>
      </c>
      <c r="N27" s="169"/>
    </row>
    <row r="28" spans="1:15" ht="15.5" x14ac:dyDescent="0.35">
      <c r="A28" s="332"/>
      <c r="B28" s="165" t="s">
        <v>655</v>
      </c>
      <c r="C28" s="166" t="s">
        <v>656</v>
      </c>
      <c r="D28" s="167" t="s">
        <v>657</v>
      </c>
      <c r="E28" s="164" t="s">
        <v>658</v>
      </c>
      <c r="F28" s="165" t="s">
        <v>655</v>
      </c>
      <c r="G28" s="166" t="s">
        <v>656</v>
      </c>
      <c r="H28" s="167" t="s">
        <v>657</v>
      </c>
      <c r="I28" s="164" t="s">
        <v>658</v>
      </c>
      <c r="J28" s="165" t="s">
        <v>655</v>
      </c>
      <c r="K28" s="166" t="s">
        <v>656</v>
      </c>
      <c r="L28" s="167" t="s">
        <v>657</v>
      </c>
      <c r="M28" s="164" t="s">
        <v>658</v>
      </c>
      <c r="N28" s="169"/>
    </row>
    <row r="29" spans="1:15" ht="15.5" x14ac:dyDescent="0.35">
      <c r="A29" s="332"/>
      <c r="B29" s="165" t="s">
        <v>659</v>
      </c>
      <c r="C29" s="166" t="s">
        <v>660</v>
      </c>
      <c r="D29" s="167" t="s">
        <v>661</v>
      </c>
      <c r="E29" s="164" t="s">
        <v>662</v>
      </c>
      <c r="F29" s="165" t="s">
        <v>659</v>
      </c>
      <c r="G29" s="166" t="s">
        <v>660</v>
      </c>
      <c r="H29" s="167" t="s">
        <v>661</v>
      </c>
      <c r="I29" s="164" t="s">
        <v>662</v>
      </c>
      <c r="J29" s="165" t="s">
        <v>659</v>
      </c>
      <c r="K29" s="166" t="s">
        <v>660</v>
      </c>
      <c r="L29" s="167" t="s">
        <v>661</v>
      </c>
      <c r="M29" s="164" t="s">
        <v>662</v>
      </c>
    </row>
    <row r="30" spans="1:15" ht="15.5" x14ac:dyDescent="0.35">
      <c r="A30" s="332"/>
      <c r="B30" s="165" t="s">
        <v>663</v>
      </c>
      <c r="C30" s="166" t="s">
        <v>664</v>
      </c>
      <c r="D30" s="167" t="s">
        <v>665</v>
      </c>
      <c r="E30" s="164" t="s">
        <v>666</v>
      </c>
      <c r="F30" s="165" t="s">
        <v>663</v>
      </c>
      <c r="G30" s="166" t="s">
        <v>664</v>
      </c>
      <c r="H30" s="167" t="s">
        <v>665</v>
      </c>
      <c r="I30" s="164" t="s">
        <v>666</v>
      </c>
      <c r="J30" s="165" t="s">
        <v>663</v>
      </c>
      <c r="K30" s="166" t="s">
        <v>664</v>
      </c>
      <c r="L30" s="167" t="s">
        <v>665</v>
      </c>
      <c r="M30" s="164" t="s">
        <v>666</v>
      </c>
    </row>
    <row r="31" spans="1:15" ht="15.5" x14ac:dyDescent="0.35">
      <c r="A31" s="332"/>
      <c r="B31" s="165" t="s">
        <v>667</v>
      </c>
      <c r="C31" s="166" t="s">
        <v>668</v>
      </c>
      <c r="D31" s="167" t="s">
        <v>669</v>
      </c>
      <c r="E31" s="164" t="s">
        <v>670</v>
      </c>
      <c r="F31" s="165" t="s">
        <v>667</v>
      </c>
      <c r="G31" s="166" t="s">
        <v>668</v>
      </c>
      <c r="H31" s="167" t="s">
        <v>669</v>
      </c>
      <c r="I31" s="164" t="s">
        <v>670</v>
      </c>
      <c r="J31" s="165" t="s">
        <v>667</v>
      </c>
      <c r="K31" s="166" t="s">
        <v>668</v>
      </c>
      <c r="L31" s="167" t="s">
        <v>669</v>
      </c>
      <c r="M31" s="164" t="s">
        <v>670</v>
      </c>
    </row>
    <row r="32" spans="1:15" ht="15.5" x14ac:dyDescent="0.35">
      <c r="A32" s="332"/>
      <c r="B32" s="165" t="s">
        <v>671</v>
      </c>
      <c r="C32" s="166" t="s">
        <v>672</v>
      </c>
      <c r="D32" s="167" t="s">
        <v>673</v>
      </c>
      <c r="E32" s="164" t="s">
        <v>674</v>
      </c>
      <c r="F32" s="165" t="s">
        <v>671</v>
      </c>
      <c r="G32" s="166" t="s">
        <v>672</v>
      </c>
      <c r="H32" s="167" t="s">
        <v>673</v>
      </c>
      <c r="I32" s="164" t="s">
        <v>674</v>
      </c>
      <c r="J32" s="165" t="s">
        <v>671</v>
      </c>
      <c r="K32" s="166" t="s">
        <v>672</v>
      </c>
      <c r="L32" s="167" t="s">
        <v>673</v>
      </c>
      <c r="M32" s="164" t="s">
        <v>674</v>
      </c>
    </row>
    <row r="33" spans="1:17" ht="15.5" x14ac:dyDescent="0.35">
      <c r="A33" s="332"/>
      <c r="B33" s="165" t="s">
        <v>675</v>
      </c>
      <c r="C33" s="166" t="s">
        <v>676</v>
      </c>
      <c r="D33" s="167" t="s">
        <v>677</v>
      </c>
      <c r="E33" s="164" t="s">
        <v>678</v>
      </c>
      <c r="F33" s="165" t="s">
        <v>675</v>
      </c>
      <c r="G33" s="166" t="s">
        <v>676</v>
      </c>
      <c r="H33" s="167" t="s">
        <v>677</v>
      </c>
      <c r="I33" s="164" t="s">
        <v>678</v>
      </c>
      <c r="J33" s="165" t="s">
        <v>675</v>
      </c>
      <c r="K33" s="166" t="s">
        <v>676</v>
      </c>
      <c r="L33" s="167" t="s">
        <v>677</v>
      </c>
      <c r="M33" s="164" t="s">
        <v>678</v>
      </c>
    </row>
    <row r="34" spans="1:17" ht="15.5" x14ac:dyDescent="0.35">
      <c r="A34" s="332"/>
      <c r="B34" s="165" t="s">
        <v>679</v>
      </c>
      <c r="C34" s="166" t="s">
        <v>680</v>
      </c>
      <c r="D34" s="167" t="s">
        <v>681</v>
      </c>
      <c r="E34" s="164" t="s">
        <v>682</v>
      </c>
      <c r="F34" s="165" t="s">
        <v>679</v>
      </c>
      <c r="G34" s="166" t="s">
        <v>680</v>
      </c>
      <c r="H34" s="167" t="s">
        <v>681</v>
      </c>
      <c r="I34" s="164" t="s">
        <v>682</v>
      </c>
      <c r="J34" s="165" t="s">
        <v>679</v>
      </c>
      <c r="K34" s="166" t="s">
        <v>680</v>
      </c>
      <c r="L34" s="167" t="s">
        <v>681</v>
      </c>
      <c r="M34" s="164" t="s">
        <v>682</v>
      </c>
    </row>
    <row r="35" spans="1:17" ht="15.5" x14ac:dyDescent="0.35">
      <c r="A35" s="332"/>
      <c r="B35" s="165" t="s">
        <v>683</v>
      </c>
      <c r="C35" s="166" t="s">
        <v>684</v>
      </c>
      <c r="D35" s="167" t="s">
        <v>685</v>
      </c>
      <c r="E35" s="164" t="s">
        <v>686</v>
      </c>
      <c r="F35" s="165" t="s">
        <v>683</v>
      </c>
      <c r="G35" s="166" t="s">
        <v>684</v>
      </c>
      <c r="H35" s="167" t="s">
        <v>685</v>
      </c>
      <c r="I35" s="164" t="s">
        <v>686</v>
      </c>
      <c r="J35" s="165" t="s">
        <v>683</v>
      </c>
      <c r="K35" s="166" t="s">
        <v>684</v>
      </c>
      <c r="L35" s="167" t="s">
        <v>685</v>
      </c>
      <c r="M35" s="164" t="s">
        <v>686</v>
      </c>
    </row>
    <row r="37" spans="1:17" ht="15.5" x14ac:dyDescent="0.35">
      <c r="A37" s="332">
        <v>2025</v>
      </c>
      <c r="B37" s="162" t="s">
        <v>687</v>
      </c>
      <c r="C37" s="162" t="s">
        <v>688</v>
      </c>
      <c r="D37" s="162" t="s">
        <v>689</v>
      </c>
      <c r="E37" s="162" t="s">
        <v>690</v>
      </c>
      <c r="F37" s="162" t="s">
        <v>646</v>
      </c>
      <c r="G37" s="162" t="s">
        <v>691</v>
      </c>
      <c r="H37" s="162" t="s">
        <v>692</v>
      </c>
      <c r="I37" s="162" t="s">
        <v>693</v>
      </c>
      <c r="J37" s="162" t="s">
        <v>694</v>
      </c>
      <c r="K37" s="162" t="s">
        <v>695</v>
      </c>
      <c r="L37" s="162" t="s">
        <v>696</v>
      </c>
      <c r="M37" s="162" t="s">
        <v>697</v>
      </c>
    </row>
    <row r="38" spans="1:17" ht="15.5" x14ac:dyDescent="0.35">
      <c r="A38" s="332"/>
      <c r="B38" s="166" t="s">
        <v>648</v>
      </c>
      <c r="C38" s="167" t="s">
        <v>649</v>
      </c>
      <c r="D38" s="164" t="s">
        <v>650</v>
      </c>
      <c r="E38" s="165" t="s">
        <v>647</v>
      </c>
      <c r="F38" s="166" t="s">
        <v>648</v>
      </c>
      <c r="G38" s="167" t="s">
        <v>649</v>
      </c>
      <c r="H38" s="164" t="s">
        <v>650</v>
      </c>
      <c r="I38" s="165" t="s">
        <v>647</v>
      </c>
      <c r="J38" s="166" t="s">
        <v>648</v>
      </c>
      <c r="K38" s="167" t="s">
        <v>649</v>
      </c>
      <c r="L38" s="164" t="s">
        <v>650</v>
      </c>
      <c r="M38" s="165" t="s">
        <v>647</v>
      </c>
      <c r="N38" s="169"/>
      <c r="O38" s="169"/>
      <c r="P38" s="169"/>
      <c r="Q38" s="169"/>
    </row>
    <row r="39" spans="1:17" ht="15.5" x14ac:dyDescent="0.35">
      <c r="A39" s="332"/>
      <c r="B39" s="166" t="s">
        <v>652</v>
      </c>
      <c r="C39" s="167" t="s">
        <v>653</v>
      </c>
      <c r="D39" s="164" t="s">
        <v>654</v>
      </c>
      <c r="E39" s="165" t="s">
        <v>651</v>
      </c>
      <c r="F39" s="166" t="s">
        <v>652</v>
      </c>
      <c r="G39" s="167" t="s">
        <v>653</v>
      </c>
      <c r="H39" s="164" t="s">
        <v>654</v>
      </c>
      <c r="I39" s="165" t="s">
        <v>651</v>
      </c>
      <c r="J39" s="166" t="s">
        <v>652</v>
      </c>
      <c r="K39" s="167" t="s">
        <v>653</v>
      </c>
      <c r="L39" s="164" t="s">
        <v>654</v>
      </c>
      <c r="M39" s="165" t="s">
        <v>651</v>
      </c>
      <c r="N39" s="169"/>
      <c r="O39" s="169"/>
      <c r="P39" s="169"/>
      <c r="Q39" s="169"/>
    </row>
    <row r="40" spans="1:17" ht="15.5" x14ac:dyDescent="0.35">
      <c r="A40" s="332"/>
      <c r="B40" s="166" t="s">
        <v>656</v>
      </c>
      <c r="C40" s="167" t="s">
        <v>657</v>
      </c>
      <c r="D40" s="164" t="s">
        <v>658</v>
      </c>
      <c r="E40" s="165" t="s">
        <v>655</v>
      </c>
      <c r="F40" s="166" t="s">
        <v>656</v>
      </c>
      <c r="G40" s="167" t="s">
        <v>657</v>
      </c>
      <c r="H40" s="164" t="s">
        <v>658</v>
      </c>
      <c r="I40" s="165" t="s">
        <v>655</v>
      </c>
      <c r="J40" s="166" t="s">
        <v>656</v>
      </c>
      <c r="K40" s="167" t="s">
        <v>657</v>
      </c>
      <c r="L40" s="164" t="s">
        <v>658</v>
      </c>
      <c r="M40" s="165" t="s">
        <v>655</v>
      </c>
      <c r="N40" s="169"/>
      <c r="O40" s="169"/>
      <c r="P40" s="169"/>
      <c r="Q40" s="169"/>
    </row>
    <row r="41" spans="1:17" ht="15.5" x14ac:dyDescent="0.35">
      <c r="A41" s="332"/>
      <c r="B41" s="166" t="s">
        <v>660</v>
      </c>
      <c r="C41" s="167" t="s">
        <v>661</v>
      </c>
      <c r="D41" s="164" t="s">
        <v>662</v>
      </c>
      <c r="E41" s="165" t="s">
        <v>659</v>
      </c>
      <c r="F41" s="166" t="s">
        <v>660</v>
      </c>
      <c r="G41" s="167" t="s">
        <v>661</v>
      </c>
      <c r="H41" s="164" t="s">
        <v>662</v>
      </c>
      <c r="I41" s="165" t="s">
        <v>659</v>
      </c>
      <c r="J41" s="166" t="s">
        <v>660</v>
      </c>
      <c r="K41" s="167" t="s">
        <v>661</v>
      </c>
      <c r="L41" s="164" t="s">
        <v>662</v>
      </c>
      <c r="M41" s="165" t="s">
        <v>659</v>
      </c>
    </row>
    <row r="42" spans="1:17" ht="15.5" x14ac:dyDescent="0.35">
      <c r="A42" s="332"/>
      <c r="B42" s="166" t="s">
        <v>664</v>
      </c>
      <c r="C42" s="167" t="s">
        <v>665</v>
      </c>
      <c r="D42" s="164" t="s">
        <v>666</v>
      </c>
      <c r="E42" s="165" t="s">
        <v>663</v>
      </c>
      <c r="F42" s="166" t="s">
        <v>664</v>
      </c>
      <c r="G42" s="167" t="s">
        <v>665</v>
      </c>
      <c r="H42" s="164" t="s">
        <v>666</v>
      </c>
      <c r="I42" s="165" t="s">
        <v>663</v>
      </c>
      <c r="J42" s="166" t="s">
        <v>664</v>
      </c>
      <c r="K42" s="167" t="s">
        <v>665</v>
      </c>
      <c r="L42" s="164" t="s">
        <v>666</v>
      </c>
      <c r="M42" s="165" t="s">
        <v>663</v>
      </c>
    </row>
    <row r="43" spans="1:17" ht="15.5" x14ac:dyDescent="0.35">
      <c r="A43" s="332"/>
      <c r="B43" s="166" t="s">
        <v>668</v>
      </c>
      <c r="C43" s="167" t="s">
        <v>669</v>
      </c>
      <c r="D43" s="164" t="s">
        <v>670</v>
      </c>
      <c r="E43" s="165" t="s">
        <v>667</v>
      </c>
      <c r="F43" s="166" t="s">
        <v>668</v>
      </c>
      <c r="G43" s="167" t="s">
        <v>669</v>
      </c>
      <c r="H43" s="164" t="s">
        <v>670</v>
      </c>
      <c r="I43" s="165" t="s">
        <v>667</v>
      </c>
      <c r="J43" s="166" t="s">
        <v>668</v>
      </c>
      <c r="K43" s="167" t="s">
        <v>669</v>
      </c>
      <c r="L43" s="164" t="s">
        <v>670</v>
      </c>
      <c r="M43" s="165" t="s">
        <v>667</v>
      </c>
    </row>
    <row r="44" spans="1:17" ht="15.5" x14ac:dyDescent="0.35">
      <c r="A44" s="332"/>
      <c r="B44" s="166" t="s">
        <v>672</v>
      </c>
      <c r="C44" s="167" t="s">
        <v>673</v>
      </c>
      <c r="D44" s="164" t="s">
        <v>674</v>
      </c>
      <c r="E44" s="165" t="s">
        <v>671</v>
      </c>
      <c r="F44" s="166" t="s">
        <v>672</v>
      </c>
      <c r="G44" s="167" t="s">
        <v>673</v>
      </c>
      <c r="H44" s="164" t="s">
        <v>674</v>
      </c>
      <c r="I44" s="165" t="s">
        <v>671</v>
      </c>
      <c r="J44" s="166" t="s">
        <v>672</v>
      </c>
      <c r="K44" s="167" t="s">
        <v>673</v>
      </c>
      <c r="L44" s="164" t="s">
        <v>674</v>
      </c>
      <c r="M44" s="165" t="s">
        <v>671</v>
      </c>
    </row>
    <row r="45" spans="1:17" ht="15.5" x14ac:dyDescent="0.35">
      <c r="A45" s="332"/>
      <c r="B45" s="166" t="s">
        <v>676</v>
      </c>
      <c r="C45" s="167" t="s">
        <v>677</v>
      </c>
      <c r="D45" s="164" t="s">
        <v>678</v>
      </c>
      <c r="E45" s="165" t="s">
        <v>675</v>
      </c>
      <c r="F45" s="166" t="s">
        <v>676</v>
      </c>
      <c r="G45" s="167" t="s">
        <v>677</v>
      </c>
      <c r="H45" s="164" t="s">
        <v>678</v>
      </c>
      <c r="I45" s="165" t="s">
        <v>675</v>
      </c>
      <c r="J45" s="166" t="s">
        <v>676</v>
      </c>
      <c r="K45" s="167" t="s">
        <v>677</v>
      </c>
      <c r="L45" s="164" t="s">
        <v>678</v>
      </c>
      <c r="M45" s="165" t="s">
        <v>675</v>
      </c>
    </row>
    <row r="46" spans="1:17" ht="15.5" x14ac:dyDescent="0.35">
      <c r="A46" s="332"/>
      <c r="B46" s="166" t="s">
        <v>680</v>
      </c>
      <c r="C46" s="167" t="s">
        <v>681</v>
      </c>
      <c r="D46" s="164" t="s">
        <v>682</v>
      </c>
      <c r="E46" s="165" t="s">
        <v>679</v>
      </c>
      <c r="F46" s="166" t="s">
        <v>680</v>
      </c>
      <c r="G46" s="167" t="s">
        <v>681</v>
      </c>
      <c r="H46" s="164" t="s">
        <v>682</v>
      </c>
      <c r="I46" s="165" t="s">
        <v>679</v>
      </c>
      <c r="J46" s="166" t="s">
        <v>680</v>
      </c>
      <c r="K46" s="167" t="s">
        <v>681</v>
      </c>
      <c r="L46" s="164" t="s">
        <v>682</v>
      </c>
      <c r="M46" s="165" t="s">
        <v>679</v>
      </c>
    </row>
    <row r="47" spans="1:17" ht="15.5" x14ac:dyDescent="0.35">
      <c r="A47" s="332"/>
      <c r="B47" s="166" t="s">
        <v>684</v>
      </c>
      <c r="C47" s="167" t="s">
        <v>685</v>
      </c>
      <c r="D47" s="164" t="s">
        <v>686</v>
      </c>
      <c r="E47" s="165" t="s">
        <v>683</v>
      </c>
      <c r="F47" s="166" t="s">
        <v>684</v>
      </c>
      <c r="G47" s="167" t="s">
        <v>685</v>
      </c>
      <c r="H47" s="164" t="s">
        <v>686</v>
      </c>
      <c r="I47" s="165" t="s">
        <v>683</v>
      </c>
      <c r="J47" s="166" t="s">
        <v>684</v>
      </c>
      <c r="K47" s="167" t="s">
        <v>685</v>
      </c>
      <c r="L47" s="164" t="s">
        <v>686</v>
      </c>
      <c r="M47" s="165" t="s">
        <v>683</v>
      </c>
    </row>
    <row r="49" spans="1:17" ht="15.5" x14ac:dyDescent="0.35">
      <c r="A49" s="332">
        <v>2026</v>
      </c>
      <c r="B49" s="162" t="s">
        <v>687</v>
      </c>
      <c r="C49" s="162" t="s">
        <v>688</v>
      </c>
      <c r="D49" s="162" t="s">
        <v>689</v>
      </c>
      <c r="E49" s="162" t="s">
        <v>690</v>
      </c>
      <c r="F49" s="162" t="s">
        <v>646</v>
      </c>
      <c r="G49" s="162" t="s">
        <v>691</v>
      </c>
      <c r="H49" s="162" t="s">
        <v>692</v>
      </c>
      <c r="I49" s="162" t="s">
        <v>693</v>
      </c>
      <c r="J49" s="162" t="s">
        <v>694</v>
      </c>
      <c r="K49" s="162" t="s">
        <v>695</v>
      </c>
      <c r="L49" s="162" t="s">
        <v>696</v>
      </c>
      <c r="M49" s="162" t="s">
        <v>697</v>
      </c>
    </row>
    <row r="50" spans="1:17" ht="15.5" x14ac:dyDescent="0.35">
      <c r="A50" s="332"/>
      <c r="B50" s="167" t="s">
        <v>649</v>
      </c>
      <c r="C50" s="164" t="s">
        <v>650</v>
      </c>
      <c r="D50" s="165" t="s">
        <v>647</v>
      </c>
      <c r="E50" s="166" t="s">
        <v>648</v>
      </c>
      <c r="F50" s="167" t="s">
        <v>649</v>
      </c>
      <c r="G50" s="164" t="s">
        <v>650</v>
      </c>
      <c r="H50" s="165" t="s">
        <v>647</v>
      </c>
      <c r="I50" s="166" t="s">
        <v>648</v>
      </c>
      <c r="J50" s="167" t="s">
        <v>649</v>
      </c>
      <c r="K50" s="164" t="s">
        <v>650</v>
      </c>
      <c r="L50" s="165" t="s">
        <v>647</v>
      </c>
      <c r="M50" s="166" t="s">
        <v>648</v>
      </c>
    </row>
    <row r="51" spans="1:17" ht="15.5" x14ac:dyDescent="0.35">
      <c r="A51" s="332"/>
      <c r="B51" s="167" t="s">
        <v>653</v>
      </c>
      <c r="C51" s="164" t="s">
        <v>654</v>
      </c>
      <c r="D51" s="165" t="s">
        <v>651</v>
      </c>
      <c r="E51" s="166" t="s">
        <v>652</v>
      </c>
      <c r="F51" s="167" t="s">
        <v>653</v>
      </c>
      <c r="G51" s="164" t="s">
        <v>654</v>
      </c>
      <c r="H51" s="165" t="s">
        <v>651</v>
      </c>
      <c r="I51" s="166" t="s">
        <v>652</v>
      </c>
      <c r="J51" s="167" t="s">
        <v>653</v>
      </c>
      <c r="K51" s="164" t="s">
        <v>654</v>
      </c>
      <c r="L51" s="165" t="s">
        <v>651</v>
      </c>
      <c r="M51" s="166" t="s">
        <v>652</v>
      </c>
    </row>
    <row r="52" spans="1:17" ht="15.5" x14ac:dyDescent="0.35">
      <c r="A52" s="332"/>
      <c r="B52" s="167" t="s">
        <v>657</v>
      </c>
      <c r="C52" s="164" t="s">
        <v>658</v>
      </c>
      <c r="D52" s="165" t="s">
        <v>655</v>
      </c>
      <c r="E52" s="166" t="s">
        <v>656</v>
      </c>
      <c r="F52" s="167" t="s">
        <v>657</v>
      </c>
      <c r="G52" s="164" t="s">
        <v>658</v>
      </c>
      <c r="H52" s="165" t="s">
        <v>655</v>
      </c>
      <c r="I52" s="166" t="s">
        <v>656</v>
      </c>
      <c r="J52" s="167" t="s">
        <v>657</v>
      </c>
      <c r="K52" s="164" t="s">
        <v>658</v>
      </c>
      <c r="L52" s="165" t="s">
        <v>655</v>
      </c>
      <c r="M52" s="166" t="s">
        <v>656</v>
      </c>
    </row>
    <row r="53" spans="1:17" ht="15.5" x14ac:dyDescent="0.35">
      <c r="A53" s="332"/>
      <c r="B53" s="167" t="s">
        <v>661</v>
      </c>
      <c r="C53" s="164" t="s">
        <v>662</v>
      </c>
      <c r="D53" s="165" t="s">
        <v>659</v>
      </c>
      <c r="E53" s="166" t="s">
        <v>660</v>
      </c>
      <c r="F53" s="167" t="s">
        <v>661</v>
      </c>
      <c r="G53" s="164" t="s">
        <v>662</v>
      </c>
      <c r="H53" s="165" t="s">
        <v>659</v>
      </c>
      <c r="I53" s="166" t="s">
        <v>660</v>
      </c>
      <c r="J53" s="167" t="s">
        <v>661</v>
      </c>
      <c r="K53" s="164" t="s">
        <v>662</v>
      </c>
      <c r="L53" s="165" t="s">
        <v>659</v>
      </c>
      <c r="M53" s="166" t="s">
        <v>660</v>
      </c>
    </row>
    <row r="54" spans="1:17" ht="15.5" x14ac:dyDescent="0.35">
      <c r="A54" s="332"/>
      <c r="B54" s="167" t="s">
        <v>665</v>
      </c>
      <c r="C54" s="164" t="s">
        <v>666</v>
      </c>
      <c r="D54" s="165" t="s">
        <v>663</v>
      </c>
      <c r="E54" s="166" t="s">
        <v>664</v>
      </c>
      <c r="F54" s="167" t="s">
        <v>665</v>
      </c>
      <c r="G54" s="164" t="s">
        <v>666</v>
      </c>
      <c r="H54" s="165" t="s">
        <v>663</v>
      </c>
      <c r="I54" s="166" t="s">
        <v>664</v>
      </c>
      <c r="J54" s="167" t="s">
        <v>665</v>
      </c>
      <c r="K54" s="164" t="s">
        <v>666</v>
      </c>
      <c r="L54" s="165" t="s">
        <v>663</v>
      </c>
      <c r="M54" s="166" t="s">
        <v>664</v>
      </c>
    </row>
    <row r="55" spans="1:17" ht="15.5" x14ac:dyDescent="0.35">
      <c r="A55" s="332"/>
      <c r="B55" s="167" t="s">
        <v>669</v>
      </c>
      <c r="C55" s="164" t="s">
        <v>670</v>
      </c>
      <c r="D55" s="165" t="s">
        <v>667</v>
      </c>
      <c r="E55" s="166" t="s">
        <v>668</v>
      </c>
      <c r="F55" s="167" t="s">
        <v>669</v>
      </c>
      <c r="G55" s="164" t="s">
        <v>670</v>
      </c>
      <c r="H55" s="165" t="s">
        <v>667</v>
      </c>
      <c r="I55" s="166" t="s">
        <v>668</v>
      </c>
      <c r="J55" s="167" t="s">
        <v>669</v>
      </c>
      <c r="K55" s="164" t="s">
        <v>670</v>
      </c>
      <c r="L55" s="165" t="s">
        <v>667</v>
      </c>
      <c r="M55" s="166" t="s">
        <v>668</v>
      </c>
    </row>
    <row r="56" spans="1:17" ht="15.5" x14ac:dyDescent="0.35">
      <c r="A56" s="332"/>
      <c r="B56" s="167" t="s">
        <v>673</v>
      </c>
      <c r="C56" s="164" t="s">
        <v>674</v>
      </c>
      <c r="D56" s="165" t="s">
        <v>671</v>
      </c>
      <c r="E56" s="166" t="s">
        <v>672</v>
      </c>
      <c r="F56" s="167" t="s">
        <v>673</v>
      </c>
      <c r="G56" s="164" t="s">
        <v>674</v>
      </c>
      <c r="H56" s="165" t="s">
        <v>671</v>
      </c>
      <c r="I56" s="166" t="s">
        <v>672</v>
      </c>
      <c r="J56" s="167" t="s">
        <v>673</v>
      </c>
      <c r="K56" s="164" t="s">
        <v>674</v>
      </c>
      <c r="L56" s="165" t="s">
        <v>671</v>
      </c>
      <c r="M56" s="166" t="s">
        <v>672</v>
      </c>
    </row>
    <row r="57" spans="1:17" ht="15.5" x14ac:dyDescent="0.35">
      <c r="A57" s="332"/>
      <c r="B57" s="167" t="s">
        <v>677</v>
      </c>
      <c r="C57" s="164" t="s">
        <v>678</v>
      </c>
      <c r="D57" s="165" t="s">
        <v>675</v>
      </c>
      <c r="E57" s="166" t="s">
        <v>676</v>
      </c>
      <c r="F57" s="167" t="s">
        <v>677</v>
      </c>
      <c r="G57" s="164" t="s">
        <v>678</v>
      </c>
      <c r="H57" s="165" t="s">
        <v>675</v>
      </c>
      <c r="I57" s="166" t="s">
        <v>676</v>
      </c>
      <c r="J57" s="167" t="s">
        <v>677</v>
      </c>
      <c r="K57" s="164" t="s">
        <v>678</v>
      </c>
      <c r="L57" s="165" t="s">
        <v>675</v>
      </c>
      <c r="M57" s="166" t="s">
        <v>676</v>
      </c>
    </row>
    <row r="58" spans="1:17" ht="15.5" x14ac:dyDescent="0.35">
      <c r="A58" s="332"/>
      <c r="B58" s="167" t="s">
        <v>681</v>
      </c>
      <c r="C58" s="164" t="s">
        <v>682</v>
      </c>
      <c r="D58" s="165" t="s">
        <v>679</v>
      </c>
      <c r="E58" s="166" t="s">
        <v>680</v>
      </c>
      <c r="F58" s="167" t="s">
        <v>681</v>
      </c>
      <c r="G58" s="164" t="s">
        <v>682</v>
      </c>
      <c r="H58" s="165" t="s">
        <v>679</v>
      </c>
      <c r="I58" s="166" t="s">
        <v>680</v>
      </c>
      <c r="J58" s="167" t="s">
        <v>681</v>
      </c>
      <c r="K58" s="164" t="s">
        <v>682</v>
      </c>
      <c r="L58" s="165" t="s">
        <v>679</v>
      </c>
      <c r="M58" s="166" t="s">
        <v>680</v>
      </c>
    </row>
    <row r="59" spans="1:17" ht="15.5" x14ac:dyDescent="0.35">
      <c r="A59" s="332"/>
      <c r="B59" s="167" t="s">
        <v>685</v>
      </c>
      <c r="C59" s="164" t="s">
        <v>686</v>
      </c>
      <c r="D59" s="165" t="s">
        <v>683</v>
      </c>
      <c r="E59" s="166" t="s">
        <v>684</v>
      </c>
      <c r="F59" s="167" t="s">
        <v>685</v>
      </c>
      <c r="G59" s="164" t="s">
        <v>686</v>
      </c>
      <c r="H59" s="165" t="s">
        <v>683</v>
      </c>
      <c r="I59" s="166" t="s">
        <v>684</v>
      </c>
      <c r="J59" s="167" t="s">
        <v>685</v>
      </c>
      <c r="K59" s="164" t="s">
        <v>686</v>
      </c>
      <c r="L59" s="165" t="s">
        <v>683</v>
      </c>
      <c r="M59" s="166" t="s">
        <v>684</v>
      </c>
    </row>
    <row r="61" spans="1:17" ht="15.5" x14ac:dyDescent="0.35">
      <c r="A61" s="332">
        <v>2027</v>
      </c>
      <c r="B61" s="162" t="s">
        <v>687</v>
      </c>
      <c r="C61" s="162" t="s">
        <v>688</v>
      </c>
      <c r="D61" s="162" t="s">
        <v>689</v>
      </c>
      <c r="E61" s="162" t="s">
        <v>690</v>
      </c>
      <c r="F61" s="162" t="s">
        <v>646</v>
      </c>
      <c r="G61" s="162" t="s">
        <v>691</v>
      </c>
      <c r="H61" s="162" t="s">
        <v>692</v>
      </c>
      <c r="I61" s="162" t="s">
        <v>693</v>
      </c>
      <c r="J61" s="162" t="s">
        <v>694</v>
      </c>
      <c r="K61" s="162" t="s">
        <v>695</v>
      </c>
      <c r="L61" s="162" t="s">
        <v>696</v>
      </c>
      <c r="M61" s="162" t="s">
        <v>697</v>
      </c>
    </row>
    <row r="62" spans="1:17" ht="15.5" customHeight="1" x14ac:dyDescent="0.35">
      <c r="A62" s="332"/>
      <c r="B62" s="164" t="s">
        <v>650</v>
      </c>
      <c r="C62" s="165" t="s">
        <v>647</v>
      </c>
      <c r="D62" s="166" t="s">
        <v>648</v>
      </c>
      <c r="E62" s="167" t="s">
        <v>649</v>
      </c>
      <c r="F62" s="164" t="s">
        <v>650</v>
      </c>
      <c r="G62" s="165" t="s">
        <v>647</v>
      </c>
      <c r="H62" s="166" t="s">
        <v>648</v>
      </c>
      <c r="I62" s="167" t="s">
        <v>649</v>
      </c>
      <c r="J62" s="164" t="s">
        <v>650</v>
      </c>
      <c r="K62" s="165" t="s">
        <v>647</v>
      </c>
      <c r="L62" s="166" t="s">
        <v>648</v>
      </c>
      <c r="M62" s="167" t="s">
        <v>649</v>
      </c>
      <c r="N62" s="169"/>
      <c r="O62" s="169"/>
      <c r="P62" s="169"/>
      <c r="Q62" s="169"/>
    </row>
    <row r="63" spans="1:17" ht="15.5" x14ac:dyDescent="0.35">
      <c r="A63" s="332"/>
      <c r="B63" s="164" t="s">
        <v>654</v>
      </c>
      <c r="C63" s="165" t="s">
        <v>651</v>
      </c>
      <c r="D63" s="166" t="s">
        <v>652</v>
      </c>
      <c r="E63" s="167" t="s">
        <v>653</v>
      </c>
      <c r="F63" s="164" t="s">
        <v>654</v>
      </c>
      <c r="G63" s="165" t="s">
        <v>651</v>
      </c>
      <c r="H63" s="166" t="s">
        <v>652</v>
      </c>
      <c r="I63" s="167" t="s">
        <v>653</v>
      </c>
      <c r="J63" s="164" t="s">
        <v>654</v>
      </c>
      <c r="K63" s="165" t="s">
        <v>651</v>
      </c>
      <c r="L63" s="166" t="s">
        <v>652</v>
      </c>
      <c r="M63" s="167" t="s">
        <v>653</v>
      </c>
      <c r="N63" s="169"/>
      <c r="O63" s="169"/>
      <c r="P63" s="169"/>
      <c r="Q63" s="169"/>
    </row>
    <row r="64" spans="1:17" ht="15.5" x14ac:dyDescent="0.35">
      <c r="A64" s="332"/>
      <c r="B64" s="164" t="s">
        <v>658</v>
      </c>
      <c r="C64" s="165" t="s">
        <v>655</v>
      </c>
      <c r="D64" s="166" t="s">
        <v>656</v>
      </c>
      <c r="E64" s="167" t="s">
        <v>657</v>
      </c>
      <c r="F64" s="164" t="s">
        <v>658</v>
      </c>
      <c r="G64" s="165" t="s">
        <v>655</v>
      </c>
      <c r="H64" s="166" t="s">
        <v>656</v>
      </c>
      <c r="I64" s="167" t="s">
        <v>657</v>
      </c>
      <c r="J64" s="164" t="s">
        <v>658</v>
      </c>
      <c r="K64" s="165" t="s">
        <v>655</v>
      </c>
      <c r="L64" s="166" t="s">
        <v>656</v>
      </c>
      <c r="M64" s="167" t="s">
        <v>657</v>
      </c>
      <c r="N64" s="169"/>
      <c r="O64" s="169"/>
      <c r="P64" s="169"/>
      <c r="Q64" s="169"/>
    </row>
    <row r="65" spans="1:19" ht="15.5" x14ac:dyDescent="0.35">
      <c r="A65" s="332"/>
      <c r="B65" s="164" t="s">
        <v>662</v>
      </c>
      <c r="C65" s="165" t="s">
        <v>659</v>
      </c>
      <c r="D65" s="166" t="s">
        <v>660</v>
      </c>
      <c r="E65" s="167" t="s">
        <v>661</v>
      </c>
      <c r="F65" s="164" t="s">
        <v>662</v>
      </c>
      <c r="G65" s="165" t="s">
        <v>659</v>
      </c>
      <c r="H65" s="166" t="s">
        <v>660</v>
      </c>
      <c r="I65" s="167" t="s">
        <v>661</v>
      </c>
      <c r="J65" s="164" t="s">
        <v>662</v>
      </c>
      <c r="K65" s="165" t="s">
        <v>659</v>
      </c>
      <c r="L65" s="166" t="s">
        <v>660</v>
      </c>
      <c r="M65" s="167" t="s">
        <v>661</v>
      </c>
      <c r="N65" s="169"/>
      <c r="O65" s="169"/>
      <c r="P65" s="169"/>
      <c r="Q65" s="169"/>
    </row>
    <row r="66" spans="1:19" ht="15.5" x14ac:dyDescent="0.35">
      <c r="A66" s="332"/>
      <c r="B66" s="164" t="s">
        <v>666</v>
      </c>
      <c r="C66" s="165" t="s">
        <v>663</v>
      </c>
      <c r="D66" s="166" t="s">
        <v>664</v>
      </c>
      <c r="E66" s="167" t="s">
        <v>665</v>
      </c>
      <c r="F66" s="164" t="s">
        <v>666</v>
      </c>
      <c r="G66" s="165" t="s">
        <v>663</v>
      </c>
      <c r="H66" s="166" t="s">
        <v>664</v>
      </c>
      <c r="I66" s="167" t="s">
        <v>665</v>
      </c>
      <c r="J66" s="164" t="s">
        <v>666</v>
      </c>
      <c r="K66" s="165" t="s">
        <v>663</v>
      </c>
      <c r="L66" s="166" t="s">
        <v>664</v>
      </c>
      <c r="M66" s="167" t="s">
        <v>665</v>
      </c>
      <c r="N66" s="169"/>
      <c r="O66" s="169"/>
      <c r="P66" s="169"/>
      <c r="Q66" s="169"/>
    </row>
    <row r="67" spans="1:19" ht="15.5" x14ac:dyDescent="0.35">
      <c r="A67" s="332"/>
      <c r="B67" s="164" t="s">
        <v>670</v>
      </c>
      <c r="C67" s="165" t="s">
        <v>667</v>
      </c>
      <c r="D67" s="166" t="s">
        <v>668</v>
      </c>
      <c r="E67" s="167" t="s">
        <v>669</v>
      </c>
      <c r="F67" s="164" t="s">
        <v>670</v>
      </c>
      <c r="G67" s="165" t="s">
        <v>667</v>
      </c>
      <c r="H67" s="166" t="s">
        <v>668</v>
      </c>
      <c r="I67" s="167" t="s">
        <v>669</v>
      </c>
      <c r="J67" s="164" t="s">
        <v>670</v>
      </c>
      <c r="K67" s="165" t="s">
        <v>667</v>
      </c>
      <c r="L67" s="166" t="s">
        <v>668</v>
      </c>
      <c r="M67" s="167" t="s">
        <v>669</v>
      </c>
      <c r="N67" s="169"/>
      <c r="O67" s="169"/>
      <c r="P67" s="169"/>
      <c r="Q67" s="169"/>
    </row>
    <row r="68" spans="1:19" ht="15.5" x14ac:dyDescent="0.35">
      <c r="A68" s="332"/>
      <c r="B68" s="164" t="s">
        <v>674</v>
      </c>
      <c r="C68" s="165" t="s">
        <v>671</v>
      </c>
      <c r="D68" s="166" t="s">
        <v>672</v>
      </c>
      <c r="E68" s="167" t="s">
        <v>673</v>
      </c>
      <c r="F68" s="164" t="s">
        <v>674</v>
      </c>
      <c r="G68" s="165" t="s">
        <v>671</v>
      </c>
      <c r="H68" s="166" t="s">
        <v>672</v>
      </c>
      <c r="I68" s="167" t="s">
        <v>673</v>
      </c>
      <c r="J68" s="164" t="s">
        <v>674</v>
      </c>
      <c r="K68" s="165" t="s">
        <v>671</v>
      </c>
      <c r="L68" s="166" t="s">
        <v>672</v>
      </c>
      <c r="M68" s="167" t="s">
        <v>673</v>
      </c>
      <c r="N68" s="169"/>
      <c r="O68" s="169"/>
      <c r="P68" s="169"/>
      <c r="Q68" s="169"/>
      <c r="S68" s="169"/>
    </row>
    <row r="69" spans="1:19" ht="15.5" x14ac:dyDescent="0.35">
      <c r="A69" s="332"/>
      <c r="B69" s="164" t="s">
        <v>678</v>
      </c>
      <c r="C69" s="165" t="s">
        <v>675</v>
      </c>
      <c r="D69" s="166" t="s">
        <v>676</v>
      </c>
      <c r="E69" s="167" t="s">
        <v>677</v>
      </c>
      <c r="F69" s="164" t="s">
        <v>678</v>
      </c>
      <c r="G69" s="165" t="s">
        <v>675</v>
      </c>
      <c r="H69" s="166" t="s">
        <v>676</v>
      </c>
      <c r="I69" s="167" t="s">
        <v>677</v>
      </c>
      <c r="J69" s="164" t="s">
        <v>678</v>
      </c>
      <c r="K69" s="165" t="s">
        <v>675</v>
      </c>
      <c r="L69" s="166" t="s">
        <v>676</v>
      </c>
      <c r="M69" s="167" t="s">
        <v>677</v>
      </c>
    </row>
    <row r="70" spans="1:19" ht="15.5" x14ac:dyDescent="0.35">
      <c r="A70" s="332"/>
      <c r="B70" s="164" t="s">
        <v>682</v>
      </c>
      <c r="C70" s="165" t="s">
        <v>679</v>
      </c>
      <c r="D70" s="166" t="s">
        <v>680</v>
      </c>
      <c r="E70" s="167" t="s">
        <v>681</v>
      </c>
      <c r="F70" s="164" t="s">
        <v>682</v>
      </c>
      <c r="G70" s="165" t="s">
        <v>679</v>
      </c>
      <c r="H70" s="166" t="s">
        <v>680</v>
      </c>
      <c r="I70" s="167" t="s">
        <v>681</v>
      </c>
      <c r="J70" s="164" t="s">
        <v>682</v>
      </c>
      <c r="K70" s="165" t="s">
        <v>679</v>
      </c>
      <c r="L70" s="166" t="s">
        <v>680</v>
      </c>
      <c r="M70" s="167" t="s">
        <v>681</v>
      </c>
    </row>
    <row r="71" spans="1:19" ht="15.5" x14ac:dyDescent="0.35">
      <c r="A71" s="332"/>
      <c r="B71" s="164" t="s">
        <v>686</v>
      </c>
      <c r="C71" s="165" t="s">
        <v>683</v>
      </c>
      <c r="D71" s="166" t="s">
        <v>684</v>
      </c>
      <c r="E71" s="167" t="s">
        <v>685</v>
      </c>
      <c r="F71" s="164" t="s">
        <v>686</v>
      </c>
      <c r="G71" s="165" t="s">
        <v>683</v>
      </c>
      <c r="H71" s="166" t="s">
        <v>684</v>
      </c>
      <c r="I71" s="167" t="s">
        <v>685</v>
      </c>
      <c r="J71" s="164" t="s">
        <v>686</v>
      </c>
      <c r="K71" s="165" t="s">
        <v>683</v>
      </c>
      <c r="L71" s="166" t="s">
        <v>684</v>
      </c>
      <c r="M71" s="167" t="s">
        <v>685</v>
      </c>
    </row>
  </sheetData>
  <sheetProtection algorithmName="SHA-512" hashValue="eqV1gUxz7AAF6wJ1dGhrqQctjldTEDQFAF6ZLlj3T2lWXwTXxnQNKfTL0VcaxCv7v3+9gQK1A6PTlE2fnd+rhg==" saltValue="+a28nkS44URvS+kQDT4gig==" spinCount="100000" sheet="1" objects="1" scenarios="1"/>
  <mergeCells count="6">
    <mergeCell ref="A1:A11"/>
    <mergeCell ref="A61:A71"/>
    <mergeCell ref="A25:A35"/>
    <mergeCell ref="A37:A47"/>
    <mergeCell ref="A49:A59"/>
    <mergeCell ref="A13:A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6EEFB-8DFB-4993-9101-5104D0091B56}">
  <dimension ref="A1:B62"/>
  <sheetViews>
    <sheetView showGridLines="0" workbookViewId="0">
      <selection activeCell="R62" sqref="R62"/>
    </sheetView>
  </sheetViews>
  <sheetFormatPr defaultRowHeight="14.5" x14ac:dyDescent="0.35"/>
  <cols>
    <col min="1" max="1" width="17.6328125" customWidth="1"/>
  </cols>
  <sheetData>
    <row r="1" spans="1:2" ht="31" x14ac:dyDescent="0.7">
      <c r="A1" s="184" t="s">
        <v>727</v>
      </c>
    </row>
    <row r="3" spans="1:2" x14ac:dyDescent="0.35">
      <c r="A3" s="175" t="s">
        <v>723</v>
      </c>
      <c r="B3" t="s">
        <v>734</v>
      </c>
    </row>
    <row r="4" spans="1:2" x14ac:dyDescent="0.35">
      <c r="A4" s="179" t="s">
        <v>729</v>
      </c>
      <c r="B4" t="s">
        <v>731</v>
      </c>
    </row>
    <row r="5" spans="1:2" x14ac:dyDescent="0.35">
      <c r="A5" s="179" t="s">
        <v>730</v>
      </c>
      <c r="B5" t="s">
        <v>732</v>
      </c>
    </row>
    <row r="6" spans="1:2" x14ac:dyDescent="0.35">
      <c r="A6" s="179" t="s">
        <v>733</v>
      </c>
      <c r="B6" t="s">
        <v>728</v>
      </c>
    </row>
    <row r="7" spans="1:2" x14ac:dyDescent="0.35">
      <c r="A7" s="179"/>
    </row>
    <row r="8" spans="1:2" x14ac:dyDescent="0.35">
      <c r="A8" s="179"/>
    </row>
    <row r="9" spans="1:2" x14ac:dyDescent="0.35">
      <c r="A9" s="179"/>
    </row>
    <row r="10" spans="1:2" x14ac:dyDescent="0.35">
      <c r="A10" s="179"/>
    </row>
    <row r="11" spans="1:2" x14ac:dyDescent="0.35">
      <c r="A11" s="179"/>
    </row>
    <row r="12" spans="1:2" x14ac:dyDescent="0.35">
      <c r="A12" s="179"/>
    </row>
    <row r="13" spans="1:2" x14ac:dyDescent="0.35">
      <c r="A13" s="179"/>
    </row>
    <row r="14" spans="1:2" x14ac:dyDescent="0.35">
      <c r="A14" s="176" t="s">
        <v>724</v>
      </c>
      <c r="B14" t="s">
        <v>740</v>
      </c>
    </row>
    <row r="15" spans="1:2" x14ac:dyDescent="0.35">
      <c r="A15" s="180" t="s">
        <v>735</v>
      </c>
      <c r="B15" t="s">
        <v>737</v>
      </c>
    </row>
    <row r="16" spans="1:2" x14ac:dyDescent="0.35">
      <c r="A16" s="180"/>
    </row>
    <row r="17" spans="1:2" x14ac:dyDescent="0.35">
      <c r="A17" s="180"/>
    </row>
    <row r="18" spans="1:2" x14ac:dyDescent="0.35">
      <c r="A18" s="180"/>
    </row>
    <row r="19" spans="1:2" x14ac:dyDescent="0.35">
      <c r="A19" s="180"/>
    </row>
    <row r="20" spans="1:2" x14ac:dyDescent="0.35">
      <c r="A20" s="180"/>
    </row>
    <row r="21" spans="1:2" x14ac:dyDescent="0.35">
      <c r="A21" s="180"/>
    </row>
    <row r="22" spans="1:2" x14ac:dyDescent="0.35">
      <c r="A22" s="180"/>
    </row>
    <row r="23" spans="1:2" x14ac:dyDescent="0.35">
      <c r="A23" s="181" t="s">
        <v>736</v>
      </c>
      <c r="B23" t="s">
        <v>739</v>
      </c>
    </row>
    <row r="24" spans="1:2" x14ac:dyDescent="0.35">
      <c r="B24" t="s">
        <v>738</v>
      </c>
    </row>
    <row r="38" spans="1:1" x14ac:dyDescent="0.35">
      <c r="A38" s="177" t="s">
        <v>726</v>
      </c>
    </row>
    <row r="39" spans="1:1" x14ac:dyDescent="0.35">
      <c r="A39" t="s">
        <v>741</v>
      </c>
    </row>
    <row r="54" spans="1:2" x14ac:dyDescent="0.35">
      <c r="A54" t="s">
        <v>749</v>
      </c>
    </row>
    <row r="55" spans="1:2" x14ac:dyDescent="0.35">
      <c r="A55" s="182" t="s">
        <v>742</v>
      </c>
      <c r="B55" t="s">
        <v>752</v>
      </c>
    </row>
    <row r="56" spans="1:2" x14ac:dyDescent="0.35">
      <c r="A56" s="179" t="s">
        <v>743</v>
      </c>
      <c r="B56" t="s">
        <v>822</v>
      </c>
    </row>
    <row r="57" spans="1:2" x14ac:dyDescent="0.35">
      <c r="A57" s="179" t="s">
        <v>744</v>
      </c>
      <c r="B57" t="s">
        <v>753</v>
      </c>
    </row>
    <row r="58" spans="1:2" x14ac:dyDescent="0.35">
      <c r="A58" s="179" t="s">
        <v>745</v>
      </c>
      <c r="B58" t="s">
        <v>747</v>
      </c>
    </row>
    <row r="59" spans="1:2" x14ac:dyDescent="0.35">
      <c r="A59" s="179" t="s">
        <v>746</v>
      </c>
      <c r="B59" t="s">
        <v>748</v>
      </c>
    </row>
    <row r="60" spans="1:2" x14ac:dyDescent="0.35">
      <c r="A60" s="183" t="s">
        <v>751</v>
      </c>
    </row>
    <row r="62" spans="1:2" ht="31" x14ac:dyDescent="0.7">
      <c r="A62" s="184" t="s">
        <v>750</v>
      </c>
    </row>
  </sheetData>
  <sheetProtection algorithmName="SHA-512" hashValue="wcy1YrN4cUYA34wZukJVtBfesdv6PfpHYTgjbUlCcfKam3ahgXKoYfNG+D1OebcO+eJvIy781VJxq1/fz0R70w==" saltValue="DPInThUcqiI3ryM0Kk5kT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45DF7-08D2-42DF-867B-EBE6E1D10577}">
  <dimension ref="A1:P59"/>
  <sheetViews>
    <sheetView showGridLines="0" workbookViewId="0">
      <pane xSplit="1" ySplit="23" topLeftCell="B24" activePane="bottomRight" state="frozen"/>
      <selection pane="topRight" activeCell="B1" sqref="B1"/>
      <selection pane="bottomLeft" activeCell="A24" sqref="A24"/>
      <selection pane="bottomRight" activeCell="B32" sqref="B32:P32"/>
    </sheetView>
  </sheetViews>
  <sheetFormatPr defaultRowHeight="14.5" outlineLevelRow="1" x14ac:dyDescent="0.35"/>
  <cols>
    <col min="1" max="1" width="16" customWidth="1"/>
    <col min="2" max="15" width="10.54296875" customWidth="1"/>
    <col min="16" max="16" width="7.7265625" customWidth="1"/>
  </cols>
  <sheetData>
    <row r="1" spans="1:16" x14ac:dyDescent="0.35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39" t="s">
        <v>17</v>
      </c>
    </row>
    <row r="2" spans="1:16" ht="15" thickBot="1" x14ac:dyDescent="0.4">
      <c r="A2" s="4" t="s">
        <v>18</v>
      </c>
      <c r="B2" s="5">
        <f>'FY24'!D11</f>
        <v>45193</v>
      </c>
      <c r="C2" s="5">
        <f>'FY24'!E11</f>
        <v>45194</v>
      </c>
      <c r="D2" s="5">
        <f>'FY24'!F11</f>
        <v>45195</v>
      </c>
      <c r="E2" s="5">
        <f>'FY24'!G11</f>
        <v>45196</v>
      </c>
      <c r="F2" s="5">
        <f>'FY24'!H11</f>
        <v>45197</v>
      </c>
      <c r="G2" s="5">
        <f>'FY24'!I11</f>
        <v>45198</v>
      </c>
      <c r="H2" s="5">
        <f>'FY24'!J11</f>
        <v>45199</v>
      </c>
      <c r="I2" s="5">
        <f>'FY24'!K11</f>
        <v>45200</v>
      </c>
      <c r="J2" s="5">
        <f>'FY24'!L11</f>
        <v>45201</v>
      </c>
      <c r="K2" s="5">
        <f>'FY24'!M11</f>
        <v>45202</v>
      </c>
      <c r="L2" s="5">
        <f>'FY24'!N11</f>
        <v>45203</v>
      </c>
      <c r="M2" s="5">
        <f>'FY24'!O11</f>
        <v>45204</v>
      </c>
      <c r="N2" s="5">
        <f>'FY24'!P11</f>
        <v>45205</v>
      </c>
      <c r="O2" s="5">
        <f>'FY24'!Q11</f>
        <v>45206</v>
      </c>
      <c r="P2" s="340"/>
    </row>
    <row r="3" spans="1:16" outlineLevel="1" x14ac:dyDescent="0.35">
      <c r="A3" s="6" t="s">
        <v>19</v>
      </c>
      <c r="B3" s="7">
        <f>'FY24'!D12</f>
        <v>0</v>
      </c>
      <c r="C3" s="7">
        <f>'FY24'!E12</f>
        <v>0</v>
      </c>
      <c r="D3" s="7">
        <f>'FY24'!F12</f>
        <v>0</v>
      </c>
      <c r="E3" s="7">
        <f>'FY24'!G12</f>
        <v>0</v>
      </c>
      <c r="F3" s="7">
        <f>'FY24'!H12</f>
        <v>0</v>
      </c>
      <c r="G3" s="7">
        <f>'FY24'!I12</f>
        <v>0</v>
      </c>
      <c r="H3" s="7">
        <f>'FY24'!J12</f>
        <v>0</v>
      </c>
      <c r="I3" s="7">
        <f>'FY24'!K12</f>
        <v>0</v>
      </c>
      <c r="J3" s="7">
        <f>'FY24'!L12</f>
        <v>0</v>
      </c>
      <c r="K3" s="7">
        <f>'FY24'!M12</f>
        <v>0</v>
      </c>
      <c r="L3" s="7">
        <f>'FY24'!N12</f>
        <v>0</v>
      </c>
      <c r="M3" s="7">
        <f>'FY24'!O12</f>
        <v>0</v>
      </c>
      <c r="N3" s="7">
        <f>'FY24'!P12</f>
        <v>0</v>
      </c>
      <c r="O3" s="7">
        <f>'FY24'!Q12</f>
        <v>0</v>
      </c>
      <c r="P3" s="8"/>
    </row>
    <row r="4" spans="1:16" ht="15" outlineLevel="1" thickBot="1" x14ac:dyDescent="0.4">
      <c r="A4" s="9" t="s">
        <v>20</v>
      </c>
      <c r="B4" s="10">
        <f>'FY24'!D13</f>
        <v>0</v>
      </c>
      <c r="C4" s="10">
        <f>'FY24'!E13</f>
        <v>0</v>
      </c>
      <c r="D4" s="10">
        <f>'FY24'!F13</f>
        <v>0</v>
      </c>
      <c r="E4" s="10">
        <f>'FY24'!G13</f>
        <v>0</v>
      </c>
      <c r="F4" s="10">
        <f>'FY24'!H13</f>
        <v>0</v>
      </c>
      <c r="G4" s="10">
        <f>'FY24'!I13</f>
        <v>0</v>
      </c>
      <c r="H4" s="10">
        <f>'FY24'!J13</f>
        <v>0</v>
      </c>
      <c r="I4" s="10">
        <f>'FY24'!K13</f>
        <v>0</v>
      </c>
      <c r="J4" s="10">
        <f>'FY24'!L13</f>
        <v>0</v>
      </c>
      <c r="K4" s="10">
        <f>'FY24'!M13</f>
        <v>0</v>
      </c>
      <c r="L4" s="10">
        <f>'FY24'!N13</f>
        <v>0</v>
      </c>
      <c r="M4" s="10">
        <f>'FY24'!O13</f>
        <v>0</v>
      </c>
      <c r="N4" s="10">
        <f>'FY24'!P13</f>
        <v>0</v>
      </c>
      <c r="O4" s="10">
        <f>'FY24'!Q13</f>
        <v>0</v>
      </c>
      <c r="P4" s="11"/>
    </row>
    <row r="5" spans="1:16" ht="15" outlineLevel="1" thickBot="1" x14ac:dyDescent="0.4">
      <c r="A5" s="6" t="s">
        <v>21</v>
      </c>
      <c r="B5" s="12">
        <f>INT(B4/100)+((B4-(INT(B4/100)*100))/60)-INT(B3/100)-((B3-(INT(B3/100)*100))/60)</f>
        <v>0</v>
      </c>
      <c r="C5" s="12">
        <f t="shared" ref="C5:L5" si="0">INT(C4/100)+((C4-(INT(C4/100)*100))/60)-INT(C3/100)-((C3-(INT(C3/100)*100))/60)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>INT(M4/100)+((M4-(INT(M4/100)*100))/60)-INT(M3/100)-((M3-(INT(M3/100)*100))/60)</f>
        <v>0</v>
      </c>
      <c r="N5" s="12">
        <f>INT(N4/100)+((N4-(INT(N4/100)*100))/60)-INT(N3/100)-((N3-(INT(N3/100)*100))/60)</f>
        <v>0</v>
      </c>
      <c r="O5" s="12">
        <f>INT(O4/100)+((O4-(INT(O4/100)*100))/60)-INT(O3/100)-((O3-(INT(O3/100)*100))/60)</f>
        <v>0</v>
      </c>
      <c r="P5" s="12">
        <f>SUM(B5:O5)</f>
        <v>0</v>
      </c>
    </row>
    <row r="6" spans="1:16" outlineLevel="1" x14ac:dyDescent="0.35">
      <c r="A6" s="13" t="s">
        <v>22</v>
      </c>
      <c r="B6" s="14">
        <f>'FY24'!D15</f>
        <v>0</v>
      </c>
      <c r="C6" s="14">
        <f>'FY24'!E15</f>
        <v>0</v>
      </c>
      <c r="D6" s="14">
        <f>'FY24'!F15</f>
        <v>0</v>
      </c>
      <c r="E6" s="14">
        <f>'FY24'!G15</f>
        <v>0</v>
      </c>
      <c r="F6" s="14">
        <f>'FY24'!H15</f>
        <v>0</v>
      </c>
      <c r="G6" s="14">
        <f>'FY24'!I15</f>
        <v>0</v>
      </c>
      <c r="H6" s="14">
        <f>'FY24'!J15</f>
        <v>0</v>
      </c>
      <c r="I6" s="14">
        <f>'FY24'!K15</f>
        <v>0</v>
      </c>
      <c r="J6" s="14">
        <f>'FY24'!L15</f>
        <v>0</v>
      </c>
      <c r="K6" s="14">
        <f>'FY24'!M15</f>
        <v>0</v>
      </c>
      <c r="L6" s="14">
        <f>'FY24'!N15</f>
        <v>0</v>
      </c>
      <c r="M6" s="14">
        <f>'FY24'!O15</f>
        <v>0</v>
      </c>
      <c r="N6" s="14">
        <f>'FY24'!P15</f>
        <v>0</v>
      </c>
      <c r="O6" s="14">
        <f>'FY24'!Q15</f>
        <v>0</v>
      </c>
      <c r="P6" s="8"/>
    </row>
    <row r="7" spans="1:16" ht="15" outlineLevel="1" thickBot="1" x14ac:dyDescent="0.4">
      <c r="A7" s="15" t="s">
        <v>23</v>
      </c>
      <c r="B7" s="61">
        <f>'FY24'!D16</f>
        <v>0</v>
      </c>
      <c r="C7" s="61">
        <f>'FY24'!E16</f>
        <v>0</v>
      </c>
      <c r="D7" s="61">
        <f>'FY24'!F16</f>
        <v>0</v>
      </c>
      <c r="E7" s="61">
        <f>'FY24'!G16</f>
        <v>0</v>
      </c>
      <c r="F7" s="61">
        <f>'FY24'!H16</f>
        <v>0</v>
      </c>
      <c r="G7" s="61">
        <f>'FY24'!I16</f>
        <v>0</v>
      </c>
      <c r="H7" s="61">
        <f>'FY24'!J16</f>
        <v>0</v>
      </c>
      <c r="I7" s="61">
        <f>'FY24'!K16</f>
        <v>0</v>
      </c>
      <c r="J7" s="61">
        <f>'FY24'!L16</f>
        <v>0</v>
      </c>
      <c r="K7" s="61">
        <f>'FY24'!M16</f>
        <v>0</v>
      </c>
      <c r="L7" s="61">
        <f>'FY24'!N16</f>
        <v>0</v>
      </c>
      <c r="M7" s="61">
        <f>'FY24'!O16</f>
        <v>0</v>
      </c>
      <c r="N7" s="61">
        <f>'FY24'!P16</f>
        <v>0</v>
      </c>
      <c r="O7" s="61">
        <f>'FY24'!Q16</f>
        <v>0</v>
      </c>
      <c r="P7" s="11"/>
    </row>
    <row r="8" spans="1:16" ht="15" outlineLevel="1" thickBot="1" x14ac:dyDescent="0.4">
      <c r="A8" s="13" t="s">
        <v>24</v>
      </c>
      <c r="B8" s="17">
        <f>INT(B7/100)+((B7-(INT(B7/100)*100))/60)-INT(B6/100)-((B6-(INT(B6/100)*100))/60)</f>
        <v>0</v>
      </c>
      <c r="C8" s="17">
        <f t="shared" ref="C8:L8" si="1">INT(C7/100)+((C7-(INT(C7/100)*100))/60)-INT(C6/100)-((C6-(INT(C6/100)*100))/60)</f>
        <v>0</v>
      </c>
      <c r="D8" s="17">
        <f t="shared" si="1"/>
        <v>0</v>
      </c>
      <c r="E8" s="17">
        <f t="shared" si="1"/>
        <v>0</v>
      </c>
      <c r="F8" s="17">
        <f t="shared" si="1"/>
        <v>0</v>
      </c>
      <c r="G8" s="17">
        <f t="shared" si="1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>INT(M7/100)+((M7-(INT(M7/100)*100))/60)-INT(M6/100)-((M6-(INT(M6/100)*100))/60)</f>
        <v>0</v>
      </c>
      <c r="N8" s="17">
        <f>INT(N7/100)+((N7-(INT(N7/100)*100))/60)-INT(N6/100)-((N6-(INT(N6/100)*100))/60)</f>
        <v>0</v>
      </c>
      <c r="O8" s="17">
        <f>INT(O7/100)+((O7-(INT(O7/100)*100))/60)-INT(O6/100)-((O6-(INT(O6/100)*100))/60)</f>
        <v>0</v>
      </c>
      <c r="P8" s="17">
        <f>SUM(B8:O8)</f>
        <v>0</v>
      </c>
    </row>
    <row r="9" spans="1:16" outlineLevel="1" x14ac:dyDescent="0.35">
      <c r="A9" s="18" t="s">
        <v>25</v>
      </c>
      <c r="B9" s="62">
        <f>'FY24'!D18</f>
        <v>0</v>
      </c>
      <c r="C9" s="62">
        <f>'FY24'!E18</f>
        <v>0</v>
      </c>
      <c r="D9" s="62">
        <f>'FY24'!F18</f>
        <v>0</v>
      </c>
      <c r="E9" s="62">
        <f>'FY24'!G18</f>
        <v>0</v>
      </c>
      <c r="F9" s="62">
        <f>'FY24'!H18</f>
        <v>0</v>
      </c>
      <c r="G9" s="62">
        <f>'FY24'!I18</f>
        <v>0</v>
      </c>
      <c r="H9" s="62">
        <f>'FY24'!J18</f>
        <v>0</v>
      </c>
      <c r="I9" s="62">
        <f>'FY24'!K18</f>
        <v>0</v>
      </c>
      <c r="J9" s="62">
        <f>'FY24'!L18</f>
        <v>0</v>
      </c>
      <c r="K9" s="62">
        <f>'FY24'!M18</f>
        <v>0</v>
      </c>
      <c r="L9" s="62">
        <f>'FY24'!N18</f>
        <v>0</v>
      </c>
      <c r="M9" s="62">
        <f>'FY24'!O18</f>
        <v>0</v>
      </c>
      <c r="N9" s="62">
        <f>'FY24'!P18</f>
        <v>0</v>
      </c>
      <c r="O9" s="62">
        <f>'FY24'!Q18</f>
        <v>0</v>
      </c>
      <c r="P9" s="8"/>
    </row>
    <row r="10" spans="1:16" ht="15" outlineLevel="1" thickBot="1" x14ac:dyDescent="0.4">
      <c r="A10" s="20" t="s">
        <v>26</v>
      </c>
      <c r="B10" s="63">
        <f>'FY24'!D19</f>
        <v>0</v>
      </c>
      <c r="C10" s="63">
        <f>'FY24'!E19</f>
        <v>0</v>
      </c>
      <c r="D10" s="63">
        <f>'FY24'!F19</f>
        <v>0</v>
      </c>
      <c r="E10" s="63">
        <f>'FY24'!G19</f>
        <v>0</v>
      </c>
      <c r="F10" s="63">
        <f>'FY24'!H19</f>
        <v>0</v>
      </c>
      <c r="G10" s="63">
        <f>'FY24'!I19</f>
        <v>0</v>
      </c>
      <c r="H10" s="63">
        <f>'FY24'!J19</f>
        <v>0</v>
      </c>
      <c r="I10" s="63">
        <f>'FY24'!K19</f>
        <v>0</v>
      </c>
      <c r="J10" s="63">
        <f>'FY24'!L19</f>
        <v>0</v>
      </c>
      <c r="K10" s="63">
        <f>'FY24'!M19</f>
        <v>0</v>
      </c>
      <c r="L10" s="63">
        <f>'FY24'!N19</f>
        <v>0</v>
      </c>
      <c r="M10" s="63">
        <f>'FY24'!O19</f>
        <v>0</v>
      </c>
      <c r="N10" s="63">
        <f>'FY24'!P19</f>
        <v>0</v>
      </c>
      <c r="O10" s="63">
        <f>'FY24'!Q19</f>
        <v>0</v>
      </c>
      <c r="P10" s="11"/>
    </row>
    <row r="11" spans="1:16" ht="15" outlineLevel="1" thickBot="1" x14ac:dyDescent="0.4">
      <c r="A11" s="18" t="s">
        <v>27</v>
      </c>
      <c r="B11" s="22">
        <f>INT(B10/100)+((B10-(INT(B10/100)*100))/60)-INT(B9/100)-((B9-(INT(B9/100)*100))/60)</f>
        <v>0</v>
      </c>
      <c r="C11" s="22">
        <f t="shared" ref="C11:L11" si="2">INT(C10/100)+((C10-(INT(C10/100)*100))/60)-INT(C9/100)-((C9-(INT(C9/100)*100))/60)</f>
        <v>0</v>
      </c>
      <c r="D11" s="22">
        <f t="shared" si="2"/>
        <v>0</v>
      </c>
      <c r="E11" s="22">
        <f t="shared" si="2"/>
        <v>0</v>
      </c>
      <c r="F11" s="22">
        <f t="shared" si="2"/>
        <v>0</v>
      </c>
      <c r="G11" s="22">
        <f t="shared" si="2"/>
        <v>0</v>
      </c>
      <c r="H11" s="22">
        <f t="shared" si="2"/>
        <v>0</v>
      </c>
      <c r="I11" s="22">
        <f t="shared" si="2"/>
        <v>0</v>
      </c>
      <c r="J11" s="22">
        <f t="shared" si="2"/>
        <v>0</v>
      </c>
      <c r="K11" s="22">
        <f t="shared" si="2"/>
        <v>0</v>
      </c>
      <c r="L11" s="22">
        <f t="shared" si="2"/>
        <v>0</v>
      </c>
      <c r="M11" s="22">
        <f>INT(M10/100)+((M10-(INT(M10/100)*100))/60)-INT(M9/100)-((M9-(INT(M9/100)*100))/60)</f>
        <v>0</v>
      </c>
      <c r="N11" s="23">
        <f>INT(N10/100)+((N10-(INT(N10/100)*100))/60)-INT(N9/100)-((N9-(INT(N9/100)*100))/60)</f>
        <v>0</v>
      </c>
      <c r="O11" s="22">
        <f>INT(O10/100)+((O10-(INT(O10/100)*100))/60)-INT(O9/100)-((O9-(INT(O9/100)*100))/60)</f>
        <v>0</v>
      </c>
      <c r="P11" s="22">
        <f>SUM(B11:O11)</f>
        <v>0</v>
      </c>
    </row>
    <row r="12" spans="1:16" ht="15" thickBot="1" x14ac:dyDescent="0.4">
      <c r="A12" s="24" t="s">
        <v>28</v>
      </c>
      <c r="B12" s="25">
        <f>B5+B8+B11</f>
        <v>0</v>
      </c>
      <c r="C12" s="25">
        <f t="shared" ref="C12:L12" si="3">C5+C8+C11</f>
        <v>0</v>
      </c>
      <c r="D12" s="25">
        <f t="shared" si="3"/>
        <v>0</v>
      </c>
      <c r="E12" s="25">
        <f t="shared" si="3"/>
        <v>0</v>
      </c>
      <c r="F12" s="25">
        <f t="shared" si="3"/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5">
        <f t="shared" si="3"/>
        <v>0</v>
      </c>
      <c r="L12" s="25">
        <f t="shared" si="3"/>
        <v>0</v>
      </c>
      <c r="M12" s="26">
        <f>M5+M8+M11</f>
        <v>0</v>
      </c>
      <c r="N12" s="25">
        <f>N5+N8+N11</f>
        <v>0</v>
      </c>
      <c r="O12" s="27">
        <f>O5+O8+O11</f>
        <v>0</v>
      </c>
      <c r="P12" s="25">
        <f>SUM(B12:O12)</f>
        <v>0</v>
      </c>
    </row>
    <row r="13" spans="1:16" x14ac:dyDescent="0.35">
      <c r="A13" s="3" t="s">
        <v>30</v>
      </c>
      <c r="B13" s="28">
        <f>IF(B12=8, 8, MIN(8, B12))</f>
        <v>0</v>
      </c>
      <c r="C13" s="28">
        <f>IF(C12=8, 8, MIN(8, C12))</f>
        <v>0</v>
      </c>
      <c r="D13" s="28">
        <f>IF(D12=8, 8, MIN(8, D12))</f>
        <v>0</v>
      </c>
      <c r="E13" s="28">
        <f>IF(E12=8, 8, MIN(8, E12))</f>
        <v>0</v>
      </c>
      <c r="F13" s="28">
        <f>IF(F12=8, 8, MIN(8, F12))</f>
        <v>0</v>
      </c>
      <c r="G13" s="28">
        <f>MIN((40-SUM(B13:F13)), IF(G12=8,8,MIN(8,G12)))</f>
        <v>0</v>
      </c>
      <c r="H13" s="28">
        <f>MIN((40-SUM(B13:G13)), IF(H12=8,8,MIN(8,H12)))</f>
        <v>0</v>
      </c>
      <c r="I13" s="28">
        <f>IF(I12=8, 8, MIN(8, I12))</f>
        <v>0</v>
      </c>
      <c r="J13" s="28">
        <f>IF(J12=8, 8, MIN(8, J12))</f>
        <v>0</v>
      </c>
      <c r="K13" s="28">
        <f>IF(K12=8, 8, MIN(8, K12))</f>
        <v>0</v>
      </c>
      <c r="L13" s="28">
        <f>IF(L12=8, 8, MIN(8, L12))</f>
        <v>0</v>
      </c>
      <c r="M13" s="28">
        <f>IF(M12=8, 8, MIN(8, M12))</f>
        <v>0</v>
      </c>
      <c r="N13" s="28">
        <f>MIN((40-SUM(I13:M13)), IF(N12=8,8,MIN(8,N12)))</f>
        <v>0</v>
      </c>
      <c r="O13" s="28">
        <f>MIN((40-SUM(I13:N13)), IF(O12=8,8,MIN(8,O12)))</f>
        <v>0</v>
      </c>
      <c r="P13" s="28">
        <f>SUM(B13:O13)</f>
        <v>0</v>
      </c>
    </row>
    <row r="14" spans="1:16" ht="15" thickBot="1" x14ac:dyDescent="0.4">
      <c r="A14" s="4" t="s">
        <v>31</v>
      </c>
      <c r="B14" s="29">
        <f t="shared" ref="B14:L14" si="4">IF((B12&gt;=8),(B12-B13),(B12-B13))</f>
        <v>0</v>
      </c>
      <c r="C14" s="29">
        <f t="shared" si="4"/>
        <v>0</v>
      </c>
      <c r="D14" s="29">
        <f t="shared" si="4"/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>IF((M12&gt;=8),(M12-M13),(M12-M13))</f>
        <v>0</v>
      </c>
      <c r="N14" s="29">
        <f>IF((N12&gt;=8),(N12-N13),(N12-N13))</f>
        <v>0</v>
      </c>
      <c r="O14" s="29">
        <f>IF((O12&gt;=8),(O12-O13),(O12-O13))</f>
        <v>0</v>
      </c>
      <c r="P14" s="29">
        <f>SUM(B14:O14)</f>
        <v>0</v>
      </c>
    </row>
    <row r="15" spans="1:16" ht="15" thickBot="1" x14ac:dyDescent="0.4"/>
    <row r="16" spans="1:16" x14ac:dyDescent="0.35">
      <c r="A16" s="64" t="s">
        <v>329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9">
        <f>SUM(B16:O16)</f>
        <v>0</v>
      </c>
    </row>
    <row r="17" spans="1:16" x14ac:dyDescent="0.35">
      <c r="A17" s="65" t="s">
        <v>330</v>
      </c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73">
        <f>SUM(B17:O17)</f>
        <v>0</v>
      </c>
    </row>
    <row r="18" spans="1:16" x14ac:dyDescent="0.35">
      <c r="A18" s="65" t="s">
        <v>331</v>
      </c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  <c r="P18" s="73">
        <f t="shared" ref="P18:P20" si="5">SUM(B18:O18)</f>
        <v>0</v>
      </c>
    </row>
    <row r="19" spans="1:16" x14ac:dyDescent="0.35">
      <c r="A19" s="65" t="s">
        <v>331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  <c r="P19" s="73">
        <f t="shared" si="5"/>
        <v>0</v>
      </c>
    </row>
    <row r="20" spans="1:16" ht="15" thickBot="1" x14ac:dyDescent="0.4">
      <c r="A20" s="81" t="s">
        <v>332</v>
      </c>
      <c r="B20" s="74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6"/>
      <c r="P20" s="77">
        <f t="shared" si="5"/>
        <v>0</v>
      </c>
    </row>
    <row r="21" spans="1:16" ht="15.5" thickTop="1" thickBot="1" x14ac:dyDescent="0.4">
      <c r="A21" s="80" t="s">
        <v>333</v>
      </c>
      <c r="B21" s="78">
        <f>SUM(B16:B20)</f>
        <v>0</v>
      </c>
      <c r="C21" s="78">
        <f t="shared" ref="C21:P21" si="6">SUM(C16:C20)</f>
        <v>0</v>
      </c>
      <c r="D21" s="78">
        <f t="shared" si="6"/>
        <v>0</v>
      </c>
      <c r="E21" s="78">
        <f t="shared" si="6"/>
        <v>0</v>
      </c>
      <c r="F21" s="78">
        <f t="shared" si="6"/>
        <v>0</v>
      </c>
      <c r="G21" s="78">
        <f t="shared" si="6"/>
        <v>0</v>
      </c>
      <c r="H21" s="78">
        <f t="shared" si="6"/>
        <v>0</v>
      </c>
      <c r="I21" s="78">
        <f t="shared" si="6"/>
        <v>0</v>
      </c>
      <c r="J21" s="78">
        <f t="shared" si="6"/>
        <v>0</v>
      </c>
      <c r="K21" s="78">
        <f t="shared" si="6"/>
        <v>0</v>
      </c>
      <c r="L21" s="78">
        <f t="shared" si="6"/>
        <v>0</v>
      </c>
      <c r="M21" s="78">
        <f t="shared" si="6"/>
        <v>0</v>
      </c>
      <c r="N21" s="78">
        <f t="shared" si="6"/>
        <v>0</v>
      </c>
      <c r="O21" s="78">
        <f t="shared" si="6"/>
        <v>0</v>
      </c>
      <c r="P21" s="79">
        <f t="shared" si="6"/>
        <v>0</v>
      </c>
    </row>
    <row r="22" spans="1:16" ht="15" thickBot="1" x14ac:dyDescent="0.4"/>
    <row r="23" spans="1:16" ht="15" thickBot="1" x14ac:dyDescent="0.4">
      <c r="A23" s="82" t="s">
        <v>18</v>
      </c>
      <c r="B23" s="341" t="s">
        <v>335</v>
      </c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3"/>
    </row>
    <row r="24" spans="1:16" x14ac:dyDescent="0.35">
      <c r="A24" s="83"/>
      <c r="B24" s="344"/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6"/>
    </row>
    <row r="25" spans="1:16" x14ac:dyDescent="0.35">
      <c r="A25" s="84"/>
      <c r="B25" s="336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8"/>
    </row>
    <row r="26" spans="1:16" x14ac:dyDescent="0.35">
      <c r="A26" s="84"/>
      <c r="B26" s="336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8"/>
    </row>
    <row r="27" spans="1:16" x14ac:dyDescent="0.35">
      <c r="A27" s="84"/>
      <c r="B27" s="336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8"/>
    </row>
    <row r="28" spans="1:16" x14ac:dyDescent="0.35">
      <c r="A28" s="84"/>
      <c r="B28" s="336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8"/>
    </row>
    <row r="29" spans="1:16" x14ac:dyDescent="0.35">
      <c r="A29" s="84"/>
      <c r="B29" s="336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8"/>
    </row>
    <row r="30" spans="1:16" x14ac:dyDescent="0.35">
      <c r="A30" s="84"/>
      <c r="B30" s="336"/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8"/>
    </row>
    <row r="31" spans="1:16" x14ac:dyDescent="0.35">
      <c r="A31" s="84"/>
      <c r="B31" s="336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8"/>
    </row>
    <row r="32" spans="1:16" x14ac:dyDescent="0.35">
      <c r="A32" s="84"/>
      <c r="B32" s="336"/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8"/>
    </row>
    <row r="33" spans="1:16" x14ac:dyDescent="0.35">
      <c r="A33" s="84"/>
      <c r="B33" s="336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8"/>
    </row>
    <row r="34" spans="1:16" x14ac:dyDescent="0.35">
      <c r="A34" s="84"/>
      <c r="B34" s="336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8"/>
    </row>
    <row r="35" spans="1:16" x14ac:dyDescent="0.35">
      <c r="A35" s="84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8"/>
    </row>
    <row r="36" spans="1:16" x14ac:dyDescent="0.35">
      <c r="A36" s="84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8"/>
    </row>
    <row r="37" spans="1:16" x14ac:dyDescent="0.35">
      <c r="A37" s="84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8"/>
    </row>
    <row r="38" spans="1:16" x14ac:dyDescent="0.35">
      <c r="A38" s="84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8"/>
    </row>
    <row r="39" spans="1:16" x14ac:dyDescent="0.35">
      <c r="A39" s="84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8"/>
    </row>
    <row r="40" spans="1:16" x14ac:dyDescent="0.35">
      <c r="A40" s="84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8"/>
    </row>
    <row r="41" spans="1:16" x14ac:dyDescent="0.35">
      <c r="A41" s="84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8"/>
    </row>
    <row r="42" spans="1:16" x14ac:dyDescent="0.35">
      <c r="A42" s="84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8"/>
    </row>
    <row r="43" spans="1:16" x14ac:dyDescent="0.35">
      <c r="A43" s="84"/>
      <c r="B43" s="336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/>
      <c r="P43" s="338"/>
    </row>
    <row r="44" spans="1:16" x14ac:dyDescent="0.35">
      <c r="A44" s="84"/>
      <c r="B44" s="336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7"/>
      <c r="N44" s="337"/>
      <c r="O44" s="337"/>
      <c r="P44" s="338"/>
    </row>
    <row r="45" spans="1:16" x14ac:dyDescent="0.35">
      <c r="A45" s="84"/>
      <c r="B45" s="336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37"/>
      <c r="N45" s="337"/>
      <c r="O45" s="337"/>
      <c r="P45" s="338"/>
    </row>
    <row r="46" spans="1:16" x14ac:dyDescent="0.35">
      <c r="A46" s="84"/>
      <c r="B46" s="336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8"/>
    </row>
    <row r="47" spans="1:16" x14ac:dyDescent="0.35">
      <c r="A47" s="84"/>
      <c r="B47" s="33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8"/>
    </row>
    <row r="48" spans="1:16" x14ac:dyDescent="0.35">
      <c r="A48" s="84"/>
      <c r="B48" s="336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8"/>
    </row>
    <row r="49" spans="1:16" x14ac:dyDescent="0.35">
      <c r="A49" s="84"/>
      <c r="B49" s="336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8"/>
    </row>
    <row r="50" spans="1:16" x14ac:dyDescent="0.35">
      <c r="A50" s="84"/>
      <c r="B50" s="336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8"/>
    </row>
    <row r="51" spans="1:16" x14ac:dyDescent="0.35">
      <c r="A51" s="84"/>
      <c r="B51" s="336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8"/>
    </row>
    <row r="52" spans="1:16" x14ac:dyDescent="0.35">
      <c r="A52" s="84"/>
      <c r="B52" s="336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8"/>
    </row>
    <row r="53" spans="1:16" x14ac:dyDescent="0.35">
      <c r="A53" s="84"/>
      <c r="B53" s="336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8"/>
    </row>
    <row r="54" spans="1:16" x14ac:dyDescent="0.35">
      <c r="A54" s="84"/>
      <c r="B54" s="336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8"/>
    </row>
    <row r="55" spans="1:16" x14ac:dyDescent="0.35">
      <c r="A55" s="84"/>
      <c r="B55" s="336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8"/>
    </row>
    <row r="56" spans="1:16" x14ac:dyDescent="0.35">
      <c r="A56" s="84"/>
      <c r="B56" s="336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8"/>
    </row>
    <row r="57" spans="1:16" x14ac:dyDescent="0.35">
      <c r="A57" s="84"/>
      <c r="B57" s="336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8"/>
    </row>
    <row r="58" spans="1:16" ht="15" thickBot="1" x14ac:dyDescent="0.4">
      <c r="A58" s="85"/>
      <c r="B58" s="333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5"/>
    </row>
    <row r="59" spans="1:16" x14ac:dyDescent="0.35">
      <c r="A59" s="86"/>
    </row>
  </sheetData>
  <protectedRanges>
    <protectedRange algorithmName="SHA-512" hashValue="BoDkjqiMj8a+Z8cMJQqtYkzJjhqcGMcy87U6mL1WUxCa98+GOoWGAHcGPrH3NeTrgJiaUKGd1L/3qUnV4oEPag==" saltValue="bK5gthL+6AbF3onAuwkytg==" spinCount="100000" sqref="B6:O7 B9:O10" name="Range1"/>
  </protectedRanges>
  <mergeCells count="37">
    <mergeCell ref="B27:P27"/>
    <mergeCell ref="P1:P2"/>
    <mergeCell ref="B23:P23"/>
    <mergeCell ref="B24:P24"/>
    <mergeCell ref="B25:P25"/>
    <mergeCell ref="B26:P26"/>
    <mergeCell ref="B39:P39"/>
    <mergeCell ref="B28:P28"/>
    <mergeCell ref="B29:P29"/>
    <mergeCell ref="B30:P30"/>
    <mergeCell ref="B31:P31"/>
    <mergeCell ref="B32:P32"/>
    <mergeCell ref="B33:P33"/>
    <mergeCell ref="B34:P34"/>
    <mergeCell ref="B35:P35"/>
    <mergeCell ref="B36:P36"/>
    <mergeCell ref="B37:P37"/>
    <mergeCell ref="B38:P38"/>
    <mergeCell ref="B51:P51"/>
    <mergeCell ref="B40:P40"/>
    <mergeCell ref="B41:P41"/>
    <mergeCell ref="B42:P42"/>
    <mergeCell ref="B43:P43"/>
    <mergeCell ref="B44:P44"/>
    <mergeCell ref="B45:P45"/>
    <mergeCell ref="B46:P46"/>
    <mergeCell ref="B47:P47"/>
    <mergeCell ref="B48:P48"/>
    <mergeCell ref="B49:P49"/>
    <mergeCell ref="B50:P50"/>
    <mergeCell ref="B58:P58"/>
    <mergeCell ref="B52:P52"/>
    <mergeCell ref="B53:P53"/>
    <mergeCell ref="B54:P54"/>
    <mergeCell ref="B55:P55"/>
    <mergeCell ref="B56:P56"/>
    <mergeCell ref="B57:P57"/>
  </mergeCells>
  <conditionalFormatting sqref="B14:M14 O14:P14">
    <cfRule type="cellIs" dxfId="29" priority="38" operator="greaterThan">
      <formula>0</formula>
    </cfRule>
  </conditionalFormatting>
  <conditionalFormatting sqref="B4:O4">
    <cfRule type="expression" dxfId="28" priority="72" stopIfTrue="1">
      <formula>AND(B4&lt;=B3,B3&gt;0)</formula>
    </cfRule>
  </conditionalFormatting>
  <conditionalFormatting sqref="B3:O3">
    <cfRule type="expression" dxfId="27" priority="71" stopIfTrue="1">
      <formula>OR(AND(B3="",B4&gt;0),B3&gt;B4)</formula>
    </cfRule>
  </conditionalFormatting>
  <conditionalFormatting sqref="P12">
    <cfRule type="cellIs" priority="74" operator="equal">
      <formula>#REF!</formula>
    </cfRule>
    <cfRule type="cellIs" priority="75" operator="notEqual">
      <formula>#REF!</formula>
    </cfRule>
  </conditionalFormatting>
  <conditionalFormatting sqref="B7:O7">
    <cfRule type="expression" dxfId="26" priority="68" stopIfTrue="1">
      <formula>AND(B7&lt;=B6,B6&gt;0)</formula>
    </cfRule>
  </conditionalFormatting>
  <conditionalFormatting sqref="B6:O6">
    <cfRule type="expression" dxfId="25" priority="67" stopIfTrue="1">
      <formula>OR(AND(B6="",B7&gt;0),B6&gt;B7)</formula>
    </cfRule>
  </conditionalFormatting>
  <conditionalFormatting sqref="B10:O10">
    <cfRule type="expression" dxfId="24" priority="64" stopIfTrue="1">
      <formula>AND(B10&lt;=B9,B9&gt;0)</formula>
    </cfRule>
  </conditionalFormatting>
  <conditionalFormatting sqref="B9:O9">
    <cfRule type="expression" dxfId="23" priority="63" stopIfTrue="1">
      <formula>OR(AND(B9="",B10&gt;0),B9&gt;B10)</formula>
    </cfRule>
  </conditionalFormatting>
  <conditionalFormatting sqref="B13:M14 O13:P14">
    <cfRule type="cellIs" dxfId="22" priority="73" operator="lessThan">
      <formula>0</formula>
    </cfRule>
  </conditionalFormatting>
  <conditionalFormatting sqref="N14">
    <cfRule type="cellIs" dxfId="21" priority="22" operator="greaterThan">
      <formula>0</formula>
    </cfRule>
  </conditionalFormatting>
  <conditionalFormatting sqref="N13:N14">
    <cfRule type="cellIs" dxfId="20" priority="23" operator="lessThan">
      <formula>0</formula>
    </cfRule>
  </conditionalFormatting>
  <conditionalFormatting sqref="B21">
    <cfRule type="cellIs" dxfId="19" priority="21" operator="notEqual">
      <formula>$B$12</formula>
    </cfRule>
  </conditionalFormatting>
  <conditionalFormatting sqref="C21">
    <cfRule type="cellIs" dxfId="18" priority="20" operator="notEqual">
      <formula>$C$12</formula>
    </cfRule>
  </conditionalFormatting>
  <conditionalFormatting sqref="B3:O5">
    <cfRule type="cellIs" dxfId="17" priority="19" operator="equal">
      <formula>0</formula>
    </cfRule>
  </conditionalFormatting>
  <conditionalFormatting sqref="B6:P8">
    <cfRule type="cellIs" dxfId="16" priority="18" operator="equal">
      <formula>0</formula>
    </cfRule>
  </conditionalFormatting>
  <conditionalFormatting sqref="A9:P11">
    <cfRule type="cellIs" dxfId="15" priority="17" operator="equal">
      <formula>0</formula>
    </cfRule>
  </conditionalFormatting>
  <conditionalFormatting sqref="D21">
    <cfRule type="cellIs" dxfId="14" priority="16" operator="notEqual">
      <formula>$D$12</formula>
    </cfRule>
  </conditionalFormatting>
  <conditionalFormatting sqref="E12">
    <cfRule type="cellIs" dxfId="13" priority="15" operator="notEqual">
      <formula>$E$12</formula>
    </cfRule>
  </conditionalFormatting>
  <conditionalFormatting sqref="F21">
    <cfRule type="cellIs" dxfId="12" priority="14" operator="notEqual">
      <formula>$F$12</formula>
    </cfRule>
  </conditionalFormatting>
  <conditionalFormatting sqref="G21">
    <cfRule type="cellIs" dxfId="11" priority="11" operator="notEqual">
      <formula>$G$12</formula>
    </cfRule>
  </conditionalFormatting>
  <conditionalFormatting sqref="E21">
    <cfRule type="cellIs" dxfId="10" priority="12" operator="notEqual">
      <formula>$E$12</formula>
    </cfRule>
  </conditionalFormatting>
  <conditionalFormatting sqref="H21">
    <cfRule type="cellIs" dxfId="9" priority="10" operator="notEqual">
      <formula>$H$12</formula>
    </cfRule>
  </conditionalFormatting>
  <conditionalFormatting sqref="I21">
    <cfRule type="cellIs" dxfId="8" priority="9" operator="notEqual">
      <formula>$I$12</formula>
    </cfRule>
  </conditionalFormatting>
  <conditionalFormatting sqref="J21">
    <cfRule type="cellIs" dxfId="7" priority="8" operator="notEqual">
      <formula>$J$12</formula>
    </cfRule>
  </conditionalFormatting>
  <conditionalFormatting sqref="K21">
    <cfRule type="cellIs" dxfId="6" priority="7" operator="notEqual">
      <formula>$K$12</formula>
    </cfRule>
  </conditionalFormatting>
  <conditionalFormatting sqref="L21">
    <cfRule type="cellIs" dxfId="5" priority="6" operator="notEqual">
      <formula>$L$12</formula>
    </cfRule>
  </conditionalFormatting>
  <conditionalFormatting sqref="M21">
    <cfRule type="cellIs" dxfId="4" priority="5" operator="notEqual">
      <formula>$M$12</formula>
    </cfRule>
  </conditionalFormatting>
  <conditionalFormatting sqref="N21">
    <cfRule type="cellIs" dxfId="3" priority="4" operator="notEqual">
      <formula>$N$12</formula>
    </cfRule>
  </conditionalFormatting>
  <conditionalFormatting sqref="O21">
    <cfRule type="cellIs" dxfId="2" priority="3" operator="notEqual">
      <formula>$O$12</formula>
    </cfRule>
  </conditionalFormatting>
  <conditionalFormatting sqref="P21">
    <cfRule type="cellIs" dxfId="1" priority="2" operator="notEqual">
      <formula>$P$12</formula>
    </cfRule>
  </conditionalFormatting>
  <conditionalFormatting sqref="P5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ignoredErrors>
    <ignoredError sqref="B3:O4 B6:O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B70E-60FD-4D56-ABB7-2C02F354021E}">
  <dimension ref="A1:Y71"/>
  <sheetViews>
    <sheetView workbookViewId="0">
      <selection activeCell="B2" sqref="B2"/>
    </sheetView>
  </sheetViews>
  <sheetFormatPr defaultRowHeight="14.5" x14ac:dyDescent="0.35"/>
  <cols>
    <col min="1" max="1" width="10" style="143" bestFit="1" customWidth="1"/>
    <col min="2" max="2" width="18.36328125" style="143" bestFit="1" customWidth="1"/>
    <col min="3" max="3" width="24.36328125" style="143" bestFit="1" customWidth="1"/>
    <col min="4" max="4" width="8.7265625" style="143"/>
    <col min="5" max="5" width="10" style="143" bestFit="1" customWidth="1"/>
    <col min="6" max="6" width="26.36328125" style="143" bestFit="1" customWidth="1"/>
    <col min="7" max="7" width="25.7265625" style="143" bestFit="1" customWidth="1"/>
    <col min="8" max="16384" width="8.7265625" style="143"/>
  </cols>
  <sheetData>
    <row r="1" spans="1:25" x14ac:dyDescent="0.35">
      <c r="A1" s="144" t="s">
        <v>370</v>
      </c>
      <c r="B1" s="145">
        <v>44974</v>
      </c>
    </row>
    <row r="2" spans="1:25" x14ac:dyDescent="0.35">
      <c r="A2" s="159" t="s">
        <v>346</v>
      </c>
      <c r="B2" s="159" t="s">
        <v>347</v>
      </c>
      <c r="C2" s="159" t="s">
        <v>348</v>
      </c>
      <c r="E2" s="150" t="s">
        <v>346</v>
      </c>
      <c r="F2" s="151" t="s">
        <v>347</v>
      </c>
      <c r="G2" s="152" t="s">
        <v>348</v>
      </c>
      <c r="J2" s="150" t="s">
        <v>346</v>
      </c>
      <c r="K2" s="151" t="s">
        <v>347</v>
      </c>
      <c r="L2" s="151" t="s">
        <v>348</v>
      </c>
      <c r="M2" s="151" t="s">
        <v>380</v>
      </c>
      <c r="N2" s="151" t="s">
        <v>381</v>
      </c>
      <c r="O2" s="151" t="s">
        <v>382</v>
      </c>
      <c r="P2" s="152" t="s">
        <v>383</v>
      </c>
      <c r="S2" s="150" t="s">
        <v>346</v>
      </c>
      <c r="T2" s="151" t="s">
        <v>347</v>
      </c>
      <c r="U2" s="151" t="s">
        <v>348</v>
      </c>
      <c r="V2" s="151" t="s">
        <v>380</v>
      </c>
      <c r="W2" s="151" t="s">
        <v>381</v>
      </c>
      <c r="X2" s="151" t="s">
        <v>382</v>
      </c>
      <c r="Y2" s="152" t="s">
        <v>383</v>
      </c>
    </row>
    <row r="3" spans="1:25" x14ac:dyDescent="0.35">
      <c r="A3" s="160" t="s">
        <v>78</v>
      </c>
      <c r="B3" s="154" t="s">
        <v>58</v>
      </c>
      <c r="C3" s="160" t="s">
        <v>79</v>
      </c>
      <c r="E3" s="153" t="s">
        <v>78</v>
      </c>
      <c r="F3" s="154" t="s">
        <v>61</v>
      </c>
      <c r="G3" s="155" t="s">
        <v>344</v>
      </c>
      <c r="J3" s="153" t="s">
        <v>78</v>
      </c>
      <c r="K3" s="154" t="s">
        <v>58</v>
      </c>
      <c r="L3" s="154" t="s">
        <v>79</v>
      </c>
      <c r="M3" s="154" t="s">
        <v>384</v>
      </c>
      <c r="N3" s="154" t="s">
        <v>385</v>
      </c>
      <c r="O3" s="154"/>
      <c r="P3" s="155" t="s">
        <v>386</v>
      </c>
      <c r="S3" s="153" t="s">
        <v>78</v>
      </c>
      <c r="T3" s="154" t="s">
        <v>61</v>
      </c>
      <c r="U3" s="154" t="s">
        <v>344</v>
      </c>
      <c r="V3" s="154" t="s">
        <v>384</v>
      </c>
      <c r="W3" s="154" t="s">
        <v>520</v>
      </c>
      <c r="X3" s="154"/>
      <c r="Y3" s="155" t="s">
        <v>521</v>
      </c>
    </row>
    <row r="4" spans="1:25" x14ac:dyDescent="0.35">
      <c r="A4" s="160" t="s">
        <v>82</v>
      </c>
      <c r="B4" s="154" t="s">
        <v>58</v>
      </c>
      <c r="C4" s="160" t="s">
        <v>83</v>
      </c>
      <c r="E4" s="153" t="s">
        <v>82</v>
      </c>
      <c r="F4" s="154" t="s">
        <v>61</v>
      </c>
      <c r="G4" s="155" t="s">
        <v>84</v>
      </c>
      <c r="J4" s="153" t="s">
        <v>82</v>
      </c>
      <c r="K4" s="154" t="s">
        <v>58</v>
      </c>
      <c r="L4" s="154" t="s">
        <v>83</v>
      </c>
      <c r="M4" s="154" t="s">
        <v>384</v>
      </c>
      <c r="N4" s="154" t="s">
        <v>387</v>
      </c>
      <c r="O4" s="154"/>
      <c r="P4" s="155" t="s">
        <v>388</v>
      </c>
      <c r="S4" s="153" t="s">
        <v>82</v>
      </c>
      <c r="T4" s="154" t="s">
        <v>61</v>
      </c>
      <c r="U4" s="154" t="s">
        <v>84</v>
      </c>
      <c r="V4" s="154" t="s">
        <v>384</v>
      </c>
      <c r="W4" s="154" t="s">
        <v>522</v>
      </c>
      <c r="X4" s="154"/>
      <c r="Y4" s="155" t="s">
        <v>523</v>
      </c>
    </row>
    <row r="5" spans="1:25" x14ac:dyDescent="0.35">
      <c r="A5" s="160" t="s">
        <v>86</v>
      </c>
      <c r="B5" s="154" t="s">
        <v>58</v>
      </c>
      <c r="C5" s="160" t="s">
        <v>87</v>
      </c>
      <c r="E5" s="153" t="s">
        <v>86</v>
      </c>
      <c r="F5" s="154" t="s">
        <v>61</v>
      </c>
      <c r="G5" s="155" t="s">
        <v>88</v>
      </c>
      <c r="J5" s="153" t="s">
        <v>86</v>
      </c>
      <c r="K5" s="154" t="s">
        <v>58</v>
      </c>
      <c r="L5" s="154" t="s">
        <v>87</v>
      </c>
      <c r="M5" s="154" t="s">
        <v>384</v>
      </c>
      <c r="N5" s="154" t="s">
        <v>389</v>
      </c>
      <c r="O5" s="154"/>
      <c r="P5" s="155" t="s">
        <v>390</v>
      </c>
      <c r="S5" s="153" t="s">
        <v>86</v>
      </c>
      <c r="T5" s="154" t="s">
        <v>61</v>
      </c>
      <c r="U5" s="154" t="s">
        <v>88</v>
      </c>
      <c r="V5" s="154" t="s">
        <v>384</v>
      </c>
      <c r="W5" s="154" t="s">
        <v>524</v>
      </c>
      <c r="X5" s="154"/>
      <c r="Y5" s="155" t="s">
        <v>525</v>
      </c>
    </row>
    <row r="6" spans="1:25" x14ac:dyDescent="0.35">
      <c r="A6" s="160" t="s">
        <v>90</v>
      </c>
      <c r="B6" s="154" t="s">
        <v>58</v>
      </c>
      <c r="C6" s="160" t="s">
        <v>91</v>
      </c>
      <c r="E6" s="153" t="s">
        <v>90</v>
      </c>
      <c r="F6" s="154" t="s">
        <v>349</v>
      </c>
      <c r="G6" s="155" t="s">
        <v>360</v>
      </c>
      <c r="J6" s="153" t="s">
        <v>90</v>
      </c>
      <c r="K6" s="154" t="s">
        <v>58</v>
      </c>
      <c r="L6" s="154" t="s">
        <v>91</v>
      </c>
      <c r="M6" s="154" t="s">
        <v>384</v>
      </c>
      <c r="N6" s="154" t="s">
        <v>391</v>
      </c>
      <c r="O6" s="154"/>
      <c r="P6" s="155" t="s">
        <v>392</v>
      </c>
      <c r="S6" s="153" t="s">
        <v>90</v>
      </c>
      <c r="T6" s="154" t="s">
        <v>349</v>
      </c>
      <c r="U6" s="154" t="s">
        <v>526</v>
      </c>
      <c r="V6" s="154" t="s">
        <v>384</v>
      </c>
      <c r="W6" s="154" t="s">
        <v>527</v>
      </c>
      <c r="X6" s="154"/>
      <c r="Y6" s="155" t="s">
        <v>528</v>
      </c>
    </row>
    <row r="7" spans="1:25" x14ac:dyDescent="0.35">
      <c r="A7" s="160" t="s">
        <v>93</v>
      </c>
      <c r="B7" s="154" t="s">
        <v>58</v>
      </c>
      <c r="C7" s="160" t="s">
        <v>94</v>
      </c>
      <c r="E7" s="153" t="s">
        <v>93</v>
      </c>
      <c r="F7" s="154" t="s">
        <v>349</v>
      </c>
      <c r="G7" s="155" t="s">
        <v>641</v>
      </c>
      <c r="J7" s="153" t="s">
        <v>93</v>
      </c>
      <c r="K7" s="154" t="s">
        <v>58</v>
      </c>
      <c r="L7" s="154" t="s">
        <v>94</v>
      </c>
      <c r="M7" s="154" t="s">
        <v>384</v>
      </c>
      <c r="N7" s="154" t="s">
        <v>393</v>
      </c>
      <c r="O7" s="154"/>
      <c r="P7" s="155" t="s">
        <v>394</v>
      </c>
      <c r="S7" s="153" t="s">
        <v>93</v>
      </c>
      <c r="T7" s="154" t="s">
        <v>349</v>
      </c>
      <c r="U7" s="154" t="s">
        <v>237</v>
      </c>
      <c r="V7" s="154" t="s">
        <v>384</v>
      </c>
      <c r="W7" s="154" t="s">
        <v>529</v>
      </c>
      <c r="X7" s="154"/>
      <c r="Y7" s="155" t="s">
        <v>530</v>
      </c>
    </row>
    <row r="8" spans="1:25" x14ac:dyDescent="0.35">
      <c r="A8" s="160" t="s">
        <v>96</v>
      </c>
      <c r="B8" s="154" t="s">
        <v>350</v>
      </c>
      <c r="C8" s="160" t="s">
        <v>639</v>
      </c>
      <c r="E8" s="153" t="s">
        <v>96</v>
      </c>
      <c r="F8" s="154" t="s">
        <v>61</v>
      </c>
      <c r="G8" s="155" t="s">
        <v>97</v>
      </c>
      <c r="J8" s="153" t="s">
        <v>96</v>
      </c>
      <c r="K8" s="154" t="s">
        <v>350</v>
      </c>
      <c r="L8" s="154" t="s">
        <v>263</v>
      </c>
      <c r="M8" s="154" t="s">
        <v>384</v>
      </c>
      <c r="N8" s="154" t="s">
        <v>395</v>
      </c>
      <c r="O8" s="154"/>
      <c r="P8" s="155" t="s">
        <v>396</v>
      </c>
      <c r="S8" s="153" t="s">
        <v>96</v>
      </c>
      <c r="T8" s="154" t="s">
        <v>61</v>
      </c>
      <c r="U8" s="154" t="s">
        <v>97</v>
      </c>
      <c r="V8" s="154" t="s">
        <v>384</v>
      </c>
      <c r="W8" s="154" t="s">
        <v>531</v>
      </c>
      <c r="X8" s="154" t="s">
        <v>532</v>
      </c>
      <c r="Y8" s="155" t="s">
        <v>533</v>
      </c>
    </row>
    <row r="9" spans="1:25" x14ac:dyDescent="0.35">
      <c r="A9" s="160" t="s">
        <v>99</v>
      </c>
      <c r="B9" s="154" t="s">
        <v>58</v>
      </c>
      <c r="C9" s="160" t="s">
        <v>100</v>
      </c>
      <c r="E9" s="153" t="s">
        <v>99</v>
      </c>
      <c r="F9" s="154" t="s">
        <v>61</v>
      </c>
      <c r="G9" s="155" t="s">
        <v>101</v>
      </c>
      <c r="J9" s="153" t="s">
        <v>99</v>
      </c>
      <c r="K9" s="154" t="s">
        <v>58</v>
      </c>
      <c r="L9" s="154" t="s">
        <v>100</v>
      </c>
      <c r="M9" s="154" t="s">
        <v>384</v>
      </c>
      <c r="N9" s="154" t="s">
        <v>397</v>
      </c>
      <c r="O9" s="154" t="s">
        <v>398</v>
      </c>
      <c r="P9" s="155" t="s">
        <v>399</v>
      </c>
      <c r="S9" s="153" t="s">
        <v>99</v>
      </c>
      <c r="T9" s="154" t="s">
        <v>61</v>
      </c>
      <c r="U9" s="154" t="s">
        <v>101</v>
      </c>
      <c r="V9" s="154" t="s">
        <v>384</v>
      </c>
      <c r="W9" s="154" t="s">
        <v>534</v>
      </c>
      <c r="X9" s="154"/>
      <c r="Y9" s="155" t="s">
        <v>535</v>
      </c>
    </row>
    <row r="10" spans="1:25" x14ac:dyDescent="0.35">
      <c r="A10" s="160" t="s">
        <v>103</v>
      </c>
      <c r="B10" s="154" t="s">
        <v>58</v>
      </c>
      <c r="C10" s="160" t="s">
        <v>104</v>
      </c>
      <c r="E10" s="153" t="s">
        <v>103</v>
      </c>
      <c r="F10" s="154" t="s">
        <v>61</v>
      </c>
      <c r="G10" s="155" t="s">
        <v>345</v>
      </c>
      <c r="J10" s="153" t="s">
        <v>103</v>
      </c>
      <c r="K10" s="154" t="s">
        <v>58</v>
      </c>
      <c r="L10" s="154" t="s">
        <v>104</v>
      </c>
      <c r="M10" s="154" t="s">
        <v>384</v>
      </c>
      <c r="N10" s="154" t="s">
        <v>400</v>
      </c>
      <c r="O10" s="154" t="s">
        <v>401</v>
      </c>
      <c r="P10" s="155" t="s">
        <v>402</v>
      </c>
      <c r="S10" s="153" t="s">
        <v>103</v>
      </c>
      <c r="T10" s="154" t="s">
        <v>61</v>
      </c>
      <c r="U10" s="154" t="s">
        <v>345</v>
      </c>
      <c r="V10" s="154" t="s">
        <v>384</v>
      </c>
      <c r="W10" s="154" t="s">
        <v>536</v>
      </c>
      <c r="X10" s="154"/>
      <c r="Y10" s="155" t="s">
        <v>537</v>
      </c>
    </row>
    <row r="11" spans="1:25" x14ac:dyDescent="0.35">
      <c r="A11" s="160" t="s">
        <v>107</v>
      </c>
      <c r="B11" s="154" t="s">
        <v>58</v>
      </c>
      <c r="C11" s="160" t="s">
        <v>108</v>
      </c>
      <c r="E11" s="153" t="s">
        <v>107</v>
      </c>
      <c r="F11" s="154" t="s">
        <v>61</v>
      </c>
      <c r="G11" s="155" t="s">
        <v>109</v>
      </c>
      <c r="J11" s="153" t="s">
        <v>107</v>
      </c>
      <c r="K11" s="154" t="s">
        <v>58</v>
      </c>
      <c r="L11" s="154" t="s">
        <v>108</v>
      </c>
      <c r="M11" s="154" t="s">
        <v>384</v>
      </c>
      <c r="N11" s="154" t="s">
        <v>403</v>
      </c>
      <c r="O11" s="154"/>
      <c r="P11" s="155" t="s">
        <v>404</v>
      </c>
      <c r="S11" s="153" t="s">
        <v>107</v>
      </c>
      <c r="T11" s="154" t="s">
        <v>61</v>
      </c>
      <c r="U11" s="154" t="s">
        <v>109</v>
      </c>
      <c r="V11" s="154" t="s">
        <v>384</v>
      </c>
      <c r="W11" s="154" t="s">
        <v>538</v>
      </c>
      <c r="X11" s="154"/>
      <c r="Y11" s="155" t="s">
        <v>539</v>
      </c>
    </row>
    <row r="12" spans="1:25" x14ac:dyDescent="0.35">
      <c r="A12" s="160" t="s">
        <v>111</v>
      </c>
      <c r="B12" s="154" t="s">
        <v>350</v>
      </c>
      <c r="C12" s="160" t="s">
        <v>353</v>
      </c>
      <c r="E12" s="153" t="s">
        <v>111</v>
      </c>
      <c r="F12" s="154" t="s">
        <v>61</v>
      </c>
      <c r="G12" s="155" t="s">
        <v>112</v>
      </c>
      <c r="J12" s="153" t="s">
        <v>111</v>
      </c>
      <c r="K12" s="154" t="s">
        <v>350</v>
      </c>
      <c r="L12" s="154" t="s">
        <v>108</v>
      </c>
      <c r="M12" s="154" t="s">
        <v>384</v>
      </c>
      <c r="N12" s="154" t="s">
        <v>403</v>
      </c>
      <c r="O12" s="154"/>
      <c r="P12" s="155" t="s">
        <v>404</v>
      </c>
      <c r="S12" s="153" t="s">
        <v>111</v>
      </c>
      <c r="T12" s="154" t="s">
        <v>61</v>
      </c>
      <c r="U12" s="154" t="s">
        <v>112</v>
      </c>
      <c r="V12" s="154" t="s">
        <v>384</v>
      </c>
      <c r="W12" s="154" t="s">
        <v>540</v>
      </c>
      <c r="X12" s="154"/>
      <c r="Y12" s="155" t="s">
        <v>541</v>
      </c>
    </row>
    <row r="13" spans="1:25" x14ac:dyDescent="0.35">
      <c r="A13" s="160" t="s">
        <v>114</v>
      </c>
      <c r="B13" s="154" t="s">
        <v>58</v>
      </c>
      <c r="C13" s="160" t="s">
        <v>115</v>
      </c>
      <c r="E13" s="153" t="s">
        <v>114</v>
      </c>
      <c r="F13" s="154" t="s">
        <v>61</v>
      </c>
      <c r="G13" s="155" t="s">
        <v>105</v>
      </c>
      <c r="J13" s="153" t="s">
        <v>114</v>
      </c>
      <c r="K13" s="154" t="s">
        <v>58</v>
      </c>
      <c r="L13" s="154" t="s">
        <v>115</v>
      </c>
      <c r="M13" s="154" t="s">
        <v>384</v>
      </c>
      <c r="N13" s="154" t="s">
        <v>405</v>
      </c>
      <c r="O13" s="154"/>
      <c r="P13" s="155" t="s">
        <v>406</v>
      </c>
      <c r="S13" s="153" t="s">
        <v>114</v>
      </c>
      <c r="T13" s="154" t="s">
        <v>61</v>
      </c>
      <c r="U13" s="154" t="s">
        <v>105</v>
      </c>
      <c r="V13" s="154" t="s">
        <v>384</v>
      </c>
      <c r="W13" s="154" t="s">
        <v>542</v>
      </c>
      <c r="X13" s="154"/>
      <c r="Y13" s="155" t="s">
        <v>543</v>
      </c>
    </row>
    <row r="14" spans="1:25" x14ac:dyDescent="0.35">
      <c r="A14" s="160" t="s">
        <v>117</v>
      </c>
      <c r="B14" s="154" t="s">
        <v>58</v>
      </c>
      <c r="C14" s="160" t="s">
        <v>118</v>
      </c>
      <c r="E14" s="153" t="s">
        <v>117</v>
      </c>
      <c r="F14" s="154" t="s">
        <v>61</v>
      </c>
      <c r="G14" s="155" t="s">
        <v>119</v>
      </c>
      <c r="J14" s="153" t="s">
        <v>117</v>
      </c>
      <c r="K14" s="154" t="s">
        <v>58</v>
      </c>
      <c r="L14" s="154" t="s">
        <v>118</v>
      </c>
      <c r="M14" s="154" t="s">
        <v>384</v>
      </c>
      <c r="N14" s="154" t="s">
        <v>407</v>
      </c>
      <c r="O14" s="154"/>
      <c r="P14" s="155" t="s">
        <v>408</v>
      </c>
      <c r="S14" s="153" t="s">
        <v>117</v>
      </c>
      <c r="T14" s="154" t="s">
        <v>61</v>
      </c>
      <c r="U14" s="154" t="s">
        <v>119</v>
      </c>
      <c r="V14" s="154" t="s">
        <v>384</v>
      </c>
      <c r="W14" s="154" t="s">
        <v>544</v>
      </c>
      <c r="X14" s="154"/>
      <c r="Y14" s="155" t="s">
        <v>545</v>
      </c>
    </row>
    <row r="15" spans="1:25" x14ac:dyDescent="0.35">
      <c r="A15" s="160" t="s">
        <v>121</v>
      </c>
      <c r="B15" s="154" t="s">
        <v>58</v>
      </c>
      <c r="C15" s="160" t="s">
        <v>122</v>
      </c>
      <c r="E15" s="153" t="s">
        <v>121</v>
      </c>
      <c r="F15" s="154" t="s">
        <v>61</v>
      </c>
      <c r="G15" s="155" t="s">
        <v>123</v>
      </c>
      <c r="J15" s="153" t="s">
        <v>121</v>
      </c>
      <c r="K15" s="154" t="s">
        <v>58</v>
      </c>
      <c r="L15" s="154" t="s">
        <v>122</v>
      </c>
      <c r="M15" s="154" t="s">
        <v>384</v>
      </c>
      <c r="N15" s="154" t="s">
        <v>409</v>
      </c>
      <c r="O15" s="154"/>
      <c r="P15" s="155" t="s">
        <v>410</v>
      </c>
      <c r="S15" s="153" t="s">
        <v>121</v>
      </c>
      <c r="T15" s="154" t="s">
        <v>61</v>
      </c>
      <c r="U15" s="154" t="s">
        <v>123</v>
      </c>
      <c r="V15" s="154" t="s">
        <v>384</v>
      </c>
      <c r="W15" s="154" t="s">
        <v>546</v>
      </c>
      <c r="X15" s="154"/>
      <c r="Y15" s="155" t="s">
        <v>547</v>
      </c>
    </row>
    <row r="16" spans="1:25" x14ac:dyDescent="0.35">
      <c r="A16" s="160" t="s">
        <v>125</v>
      </c>
      <c r="B16" s="154" t="s">
        <v>58</v>
      </c>
      <c r="C16" s="160" t="s">
        <v>126</v>
      </c>
      <c r="E16" s="153" t="s">
        <v>125</v>
      </c>
      <c r="F16" s="154" t="s">
        <v>61</v>
      </c>
      <c r="G16" s="155" t="s">
        <v>127</v>
      </c>
      <c r="J16" s="153" t="s">
        <v>125</v>
      </c>
      <c r="K16" s="154" t="s">
        <v>58</v>
      </c>
      <c r="L16" s="154" t="s">
        <v>126</v>
      </c>
      <c r="M16" s="154" t="s">
        <v>384</v>
      </c>
      <c r="N16" s="154" t="s">
        <v>411</v>
      </c>
      <c r="O16" s="154"/>
      <c r="P16" s="155" t="s">
        <v>412</v>
      </c>
      <c r="S16" s="153" t="s">
        <v>125</v>
      </c>
      <c r="T16" s="154" t="s">
        <v>61</v>
      </c>
      <c r="U16" s="154" t="s">
        <v>127</v>
      </c>
      <c r="V16" s="154" t="s">
        <v>384</v>
      </c>
      <c r="W16" s="154" t="s">
        <v>548</v>
      </c>
      <c r="X16" s="154"/>
      <c r="Y16" s="155" t="s">
        <v>549</v>
      </c>
    </row>
    <row r="17" spans="1:25" x14ac:dyDescent="0.35">
      <c r="A17" s="160" t="s">
        <v>129</v>
      </c>
      <c r="B17" s="154" t="s">
        <v>58</v>
      </c>
      <c r="C17" s="160" t="s">
        <v>130</v>
      </c>
      <c r="E17" s="153" t="s">
        <v>129</v>
      </c>
      <c r="F17" s="154" t="s">
        <v>61</v>
      </c>
      <c r="G17" s="155" t="s">
        <v>131</v>
      </c>
      <c r="J17" s="153" t="s">
        <v>129</v>
      </c>
      <c r="K17" s="154" t="s">
        <v>58</v>
      </c>
      <c r="L17" s="154" t="s">
        <v>130</v>
      </c>
      <c r="M17" s="154" t="s">
        <v>384</v>
      </c>
      <c r="N17" s="154" t="s">
        <v>413</v>
      </c>
      <c r="O17" s="154"/>
      <c r="P17" s="155" t="s">
        <v>414</v>
      </c>
      <c r="S17" s="153" t="s">
        <v>129</v>
      </c>
      <c r="T17" s="154" t="s">
        <v>61</v>
      </c>
      <c r="U17" s="154" t="s">
        <v>131</v>
      </c>
      <c r="V17" s="154" t="s">
        <v>384</v>
      </c>
      <c r="W17" s="154" t="s">
        <v>550</v>
      </c>
      <c r="X17" s="154"/>
      <c r="Y17" s="155" t="s">
        <v>551</v>
      </c>
    </row>
    <row r="18" spans="1:25" x14ac:dyDescent="0.35">
      <c r="A18" s="160" t="s">
        <v>133</v>
      </c>
      <c r="B18" s="154" t="s">
        <v>58</v>
      </c>
      <c r="C18" s="160" t="s">
        <v>415</v>
      </c>
      <c r="E18" s="153" t="s">
        <v>133</v>
      </c>
      <c r="F18" s="154" t="s">
        <v>61</v>
      </c>
      <c r="G18" s="155" t="s">
        <v>134</v>
      </c>
      <c r="J18" s="153" t="s">
        <v>133</v>
      </c>
      <c r="K18" s="154" t="s">
        <v>58</v>
      </c>
      <c r="L18" s="154" t="s">
        <v>415</v>
      </c>
      <c r="M18" s="154" t="s">
        <v>384</v>
      </c>
      <c r="N18" s="154" t="s">
        <v>416</v>
      </c>
      <c r="O18" s="154"/>
      <c r="P18" s="155" t="s">
        <v>417</v>
      </c>
      <c r="S18" s="153" t="s">
        <v>133</v>
      </c>
      <c r="T18" s="154" t="s">
        <v>61</v>
      </c>
      <c r="U18" s="154" t="s">
        <v>134</v>
      </c>
      <c r="V18" s="154" t="s">
        <v>384</v>
      </c>
      <c r="W18" s="154" t="s">
        <v>552</v>
      </c>
      <c r="X18" s="154"/>
      <c r="Y18" s="155" t="s">
        <v>553</v>
      </c>
    </row>
    <row r="19" spans="1:25" x14ac:dyDescent="0.35">
      <c r="A19" s="160" t="s">
        <v>351</v>
      </c>
      <c r="B19" s="154" t="s">
        <v>350</v>
      </c>
      <c r="C19" s="160" t="s">
        <v>640</v>
      </c>
      <c r="E19" s="153" t="s">
        <v>351</v>
      </c>
      <c r="F19" s="154" t="s">
        <v>61</v>
      </c>
      <c r="G19" s="155" t="s">
        <v>352</v>
      </c>
      <c r="J19" s="153" t="s">
        <v>351</v>
      </c>
      <c r="K19" s="154" t="s">
        <v>350</v>
      </c>
      <c r="L19" s="154" t="s">
        <v>148</v>
      </c>
      <c r="M19" s="154" t="s">
        <v>384</v>
      </c>
      <c r="N19" s="154" t="s">
        <v>418</v>
      </c>
      <c r="O19" s="154" t="s">
        <v>419</v>
      </c>
      <c r="P19" s="155" t="s">
        <v>420</v>
      </c>
      <c r="S19" s="153" t="s">
        <v>351</v>
      </c>
      <c r="T19" s="154" t="s">
        <v>61</v>
      </c>
      <c r="U19" s="154" t="s">
        <v>352</v>
      </c>
      <c r="V19" s="154" t="s">
        <v>384</v>
      </c>
      <c r="W19" s="154" t="s">
        <v>554</v>
      </c>
      <c r="X19" s="154"/>
      <c r="Y19" s="155" t="s">
        <v>555</v>
      </c>
    </row>
    <row r="20" spans="1:25" x14ac:dyDescent="0.35">
      <c r="A20" s="160" t="s">
        <v>136</v>
      </c>
      <c r="B20" s="154" t="s">
        <v>58</v>
      </c>
      <c r="C20" s="160" t="s">
        <v>137</v>
      </c>
      <c r="E20" s="153" t="s">
        <v>136</v>
      </c>
      <c r="F20" s="154" t="s">
        <v>349</v>
      </c>
      <c r="G20" s="155" t="s">
        <v>361</v>
      </c>
      <c r="J20" s="153" t="s">
        <v>136</v>
      </c>
      <c r="K20" s="154" t="s">
        <v>58</v>
      </c>
      <c r="L20" s="154" t="s">
        <v>137</v>
      </c>
      <c r="M20" s="154" t="s">
        <v>384</v>
      </c>
      <c r="N20" s="154" t="s">
        <v>421</v>
      </c>
      <c r="O20" s="154"/>
      <c r="P20" s="155" t="s">
        <v>422</v>
      </c>
      <c r="S20" s="153" t="s">
        <v>136</v>
      </c>
      <c r="T20" s="154" t="s">
        <v>349</v>
      </c>
      <c r="U20" s="154" t="s">
        <v>138</v>
      </c>
      <c r="V20" s="154" t="s">
        <v>384</v>
      </c>
      <c r="W20" s="154" t="s">
        <v>556</v>
      </c>
      <c r="X20" s="154"/>
      <c r="Y20" s="155" t="s">
        <v>557</v>
      </c>
    </row>
    <row r="21" spans="1:25" x14ac:dyDescent="0.35">
      <c r="A21" s="160" t="s">
        <v>140</v>
      </c>
      <c r="B21" s="154" t="s">
        <v>58</v>
      </c>
      <c r="C21" s="160" t="s">
        <v>415</v>
      </c>
      <c r="E21" s="153" t="s">
        <v>140</v>
      </c>
      <c r="F21" s="154" t="s">
        <v>61</v>
      </c>
      <c r="G21" s="155" t="s">
        <v>141</v>
      </c>
      <c r="J21" s="153" t="s">
        <v>140</v>
      </c>
      <c r="K21" s="154" t="s">
        <v>58</v>
      </c>
      <c r="L21" s="154" t="s">
        <v>415</v>
      </c>
      <c r="M21" s="154" t="s">
        <v>423</v>
      </c>
      <c r="N21" s="154" t="s">
        <v>416</v>
      </c>
      <c r="O21" s="154"/>
      <c r="P21" s="155" t="s">
        <v>417</v>
      </c>
      <c r="S21" s="153" t="s">
        <v>140</v>
      </c>
      <c r="T21" s="154" t="s">
        <v>61</v>
      </c>
      <c r="U21" s="154" t="s">
        <v>141</v>
      </c>
      <c r="V21" s="154" t="s">
        <v>384</v>
      </c>
      <c r="W21" s="154" t="s">
        <v>558</v>
      </c>
      <c r="X21" s="154" t="s">
        <v>559</v>
      </c>
      <c r="Y21" s="155" t="s">
        <v>560</v>
      </c>
    </row>
    <row r="22" spans="1:25" x14ac:dyDescent="0.35">
      <c r="A22" s="160" t="s">
        <v>143</v>
      </c>
      <c r="B22" s="154" t="s">
        <v>350</v>
      </c>
      <c r="C22" s="160" t="s">
        <v>354</v>
      </c>
      <c r="E22" s="153" t="s">
        <v>143</v>
      </c>
      <c r="F22" s="154" t="s">
        <v>349</v>
      </c>
      <c r="G22" s="155" t="s">
        <v>642</v>
      </c>
      <c r="J22" s="153" t="s">
        <v>143</v>
      </c>
      <c r="K22" s="154" t="s">
        <v>350</v>
      </c>
      <c r="L22" s="154" t="s">
        <v>144</v>
      </c>
      <c r="M22" s="154" t="s">
        <v>384</v>
      </c>
      <c r="N22" s="154" t="s">
        <v>424</v>
      </c>
      <c r="O22" s="154" t="s">
        <v>425</v>
      </c>
      <c r="P22" s="155" t="s">
        <v>426</v>
      </c>
      <c r="S22" s="153" t="s">
        <v>143</v>
      </c>
      <c r="T22" s="154" t="s">
        <v>349</v>
      </c>
      <c r="U22" s="154" t="s">
        <v>264</v>
      </c>
      <c r="V22" s="154" t="s">
        <v>384</v>
      </c>
      <c r="W22" s="154" t="s">
        <v>561</v>
      </c>
      <c r="X22" s="154" t="s">
        <v>562</v>
      </c>
      <c r="Y22" s="155" t="s">
        <v>563</v>
      </c>
    </row>
    <row r="23" spans="1:25" x14ac:dyDescent="0.35">
      <c r="A23" s="160" t="s">
        <v>147</v>
      </c>
      <c r="B23" s="154" t="s">
        <v>58</v>
      </c>
      <c r="C23" s="160" t="s">
        <v>148</v>
      </c>
      <c r="E23" s="153" t="s">
        <v>147</v>
      </c>
      <c r="F23" s="154" t="s">
        <v>349</v>
      </c>
      <c r="G23" s="155" t="s">
        <v>362</v>
      </c>
      <c r="J23" s="153" t="s">
        <v>147</v>
      </c>
      <c r="K23" s="154" t="s">
        <v>58</v>
      </c>
      <c r="L23" s="154" t="s">
        <v>148</v>
      </c>
      <c r="M23" s="154" t="s">
        <v>384</v>
      </c>
      <c r="N23" s="154" t="s">
        <v>418</v>
      </c>
      <c r="O23" s="154" t="s">
        <v>419</v>
      </c>
      <c r="P23" s="155" t="s">
        <v>420</v>
      </c>
      <c r="S23" s="153" t="s">
        <v>147</v>
      </c>
      <c r="T23" s="154" t="s">
        <v>349</v>
      </c>
      <c r="U23" s="154" t="s">
        <v>149</v>
      </c>
      <c r="V23" s="154" t="s">
        <v>384</v>
      </c>
      <c r="W23" s="154" t="s">
        <v>564</v>
      </c>
      <c r="X23" s="154"/>
      <c r="Y23" s="155" t="s">
        <v>565</v>
      </c>
    </row>
    <row r="24" spans="1:25" x14ac:dyDescent="0.35">
      <c r="A24" s="160" t="s">
        <v>151</v>
      </c>
      <c r="B24" s="154" t="s">
        <v>58</v>
      </c>
      <c r="C24" s="160" t="s">
        <v>152</v>
      </c>
      <c r="E24" s="153" t="s">
        <v>151</v>
      </c>
      <c r="F24" s="154" t="s">
        <v>61</v>
      </c>
      <c r="G24" s="155" t="s">
        <v>153</v>
      </c>
      <c r="J24" s="153" t="s">
        <v>151</v>
      </c>
      <c r="K24" s="154" t="s">
        <v>58</v>
      </c>
      <c r="L24" s="154" t="s">
        <v>152</v>
      </c>
      <c r="M24" s="154" t="s">
        <v>384</v>
      </c>
      <c r="N24" s="154" t="s">
        <v>427</v>
      </c>
      <c r="O24" s="154"/>
      <c r="P24" s="155" t="s">
        <v>428</v>
      </c>
      <c r="S24" s="153" t="s">
        <v>151</v>
      </c>
      <c r="T24" s="154" t="s">
        <v>61</v>
      </c>
      <c r="U24" s="154" t="s">
        <v>153</v>
      </c>
      <c r="V24" s="154" t="s">
        <v>384</v>
      </c>
      <c r="W24" s="154" t="s">
        <v>566</v>
      </c>
      <c r="X24" s="154" t="s">
        <v>567</v>
      </c>
      <c r="Y24" s="155" t="s">
        <v>568</v>
      </c>
    </row>
    <row r="25" spans="1:25" x14ac:dyDescent="0.35">
      <c r="A25" s="160" t="s">
        <v>155</v>
      </c>
      <c r="B25" s="154" t="s">
        <v>58</v>
      </c>
      <c r="C25" s="160" t="s">
        <v>156</v>
      </c>
      <c r="E25" s="153" t="s">
        <v>155</v>
      </c>
      <c r="F25" s="154" t="s">
        <v>349</v>
      </c>
      <c r="G25" s="155" t="s">
        <v>363</v>
      </c>
      <c r="J25" s="153" t="s">
        <v>155</v>
      </c>
      <c r="K25" s="154" t="s">
        <v>58</v>
      </c>
      <c r="L25" s="154" t="s">
        <v>156</v>
      </c>
      <c r="M25" s="154" t="s">
        <v>384</v>
      </c>
      <c r="N25" s="154" t="s">
        <v>429</v>
      </c>
      <c r="O25" s="154" t="s">
        <v>430</v>
      </c>
      <c r="P25" s="155" t="s">
        <v>431</v>
      </c>
      <c r="S25" s="153" t="s">
        <v>155</v>
      </c>
      <c r="T25" s="154" t="s">
        <v>349</v>
      </c>
      <c r="U25" s="154" t="s">
        <v>352</v>
      </c>
      <c r="V25" s="154" t="s">
        <v>384</v>
      </c>
      <c r="W25" s="154" t="s">
        <v>554</v>
      </c>
      <c r="X25" s="154"/>
      <c r="Y25" s="155" t="s">
        <v>555</v>
      </c>
    </row>
    <row r="26" spans="1:25" x14ac:dyDescent="0.35">
      <c r="A26" s="160" t="s">
        <v>158</v>
      </c>
      <c r="B26" s="154" t="s">
        <v>58</v>
      </c>
      <c r="C26" s="160" t="s">
        <v>159</v>
      </c>
      <c r="E26" s="153" t="s">
        <v>158</v>
      </c>
      <c r="F26" s="154" t="s">
        <v>61</v>
      </c>
      <c r="G26" s="155" t="s">
        <v>149</v>
      </c>
      <c r="J26" s="153" t="s">
        <v>158</v>
      </c>
      <c r="K26" s="154" t="s">
        <v>58</v>
      </c>
      <c r="L26" s="154" t="s">
        <v>159</v>
      </c>
      <c r="M26" s="154" t="s">
        <v>384</v>
      </c>
      <c r="N26" s="154" t="s">
        <v>432</v>
      </c>
      <c r="O26" s="154"/>
      <c r="P26" s="155" t="s">
        <v>433</v>
      </c>
      <c r="S26" s="153" t="s">
        <v>158</v>
      </c>
      <c r="T26" s="154" t="s">
        <v>61</v>
      </c>
      <c r="U26" s="154" t="s">
        <v>149</v>
      </c>
      <c r="V26" s="154" t="s">
        <v>384</v>
      </c>
      <c r="W26" s="154" t="s">
        <v>564</v>
      </c>
      <c r="X26" s="154"/>
      <c r="Y26" s="155" t="s">
        <v>565</v>
      </c>
    </row>
    <row r="27" spans="1:25" x14ac:dyDescent="0.35">
      <c r="A27" s="160" t="s">
        <v>161</v>
      </c>
      <c r="B27" s="154" t="s">
        <v>58</v>
      </c>
      <c r="C27" s="160" t="s">
        <v>144</v>
      </c>
      <c r="E27" s="153" t="s">
        <v>161</v>
      </c>
      <c r="F27" s="154" t="s">
        <v>61</v>
      </c>
      <c r="G27" s="155" t="s">
        <v>162</v>
      </c>
      <c r="J27" s="153" t="s">
        <v>161</v>
      </c>
      <c r="K27" s="154" t="s">
        <v>58</v>
      </c>
      <c r="L27" s="154" t="s">
        <v>144</v>
      </c>
      <c r="M27" s="154" t="s">
        <v>384</v>
      </c>
      <c r="N27" s="154" t="s">
        <v>424</v>
      </c>
      <c r="O27" s="154" t="s">
        <v>425</v>
      </c>
      <c r="P27" s="155" t="s">
        <v>426</v>
      </c>
      <c r="S27" s="153" t="s">
        <v>161</v>
      </c>
      <c r="T27" s="154" t="s">
        <v>61</v>
      </c>
      <c r="U27" s="154" t="s">
        <v>162</v>
      </c>
      <c r="V27" s="154" t="s">
        <v>384</v>
      </c>
      <c r="W27" s="154" t="s">
        <v>569</v>
      </c>
      <c r="X27" s="154"/>
      <c r="Y27" s="155" t="s">
        <v>570</v>
      </c>
    </row>
    <row r="28" spans="1:25" x14ac:dyDescent="0.35">
      <c r="A28" s="160" t="s">
        <v>164</v>
      </c>
      <c r="B28" s="154" t="s">
        <v>58</v>
      </c>
      <c r="C28" s="160" t="s">
        <v>165</v>
      </c>
      <c r="E28" s="153" t="s">
        <v>164</v>
      </c>
      <c r="F28" s="154" t="s">
        <v>349</v>
      </c>
      <c r="G28" s="155" t="s">
        <v>643</v>
      </c>
      <c r="J28" s="153" t="s">
        <v>164</v>
      </c>
      <c r="K28" s="154" t="s">
        <v>58</v>
      </c>
      <c r="L28" s="154" t="s">
        <v>165</v>
      </c>
      <c r="M28" s="154" t="s">
        <v>384</v>
      </c>
      <c r="N28" s="154" t="s">
        <v>434</v>
      </c>
      <c r="O28" s="154" t="s">
        <v>435</v>
      </c>
      <c r="P28" s="155" t="s">
        <v>436</v>
      </c>
      <c r="S28" s="153" t="s">
        <v>164</v>
      </c>
      <c r="T28" s="154" t="s">
        <v>349</v>
      </c>
      <c r="U28" s="154" t="s">
        <v>134</v>
      </c>
      <c r="V28" s="154" t="s">
        <v>423</v>
      </c>
      <c r="W28" s="154" t="s">
        <v>552</v>
      </c>
      <c r="X28" s="154"/>
      <c r="Y28" s="155" t="s">
        <v>553</v>
      </c>
    </row>
    <row r="29" spans="1:25" x14ac:dyDescent="0.35">
      <c r="A29" s="160" t="s">
        <v>167</v>
      </c>
      <c r="B29" s="154" t="s">
        <v>58</v>
      </c>
      <c r="C29" s="160" t="s">
        <v>168</v>
      </c>
      <c r="E29" s="153" t="s">
        <v>167</v>
      </c>
      <c r="F29" s="154" t="s">
        <v>61</v>
      </c>
      <c r="G29" s="155" t="s">
        <v>169</v>
      </c>
      <c r="J29" s="153" t="s">
        <v>167</v>
      </c>
      <c r="K29" s="154" t="s">
        <v>58</v>
      </c>
      <c r="L29" s="154" t="s">
        <v>168</v>
      </c>
      <c r="M29" s="154" t="s">
        <v>384</v>
      </c>
      <c r="N29" s="154" t="s">
        <v>437</v>
      </c>
      <c r="O29" s="154" t="s">
        <v>438</v>
      </c>
      <c r="P29" s="155" t="s">
        <v>439</v>
      </c>
      <c r="S29" s="153" t="s">
        <v>167</v>
      </c>
      <c r="T29" s="154" t="s">
        <v>61</v>
      </c>
      <c r="U29" s="154" t="s">
        <v>169</v>
      </c>
      <c r="V29" s="154" t="s">
        <v>384</v>
      </c>
      <c r="W29" s="154" t="s">
        <v>571</v>
      </c>
      <c r="X29" s="154"/>
      <c r="Y29" s="155" t="s">
        <v>572</v>
      </c>
    </row>
    <row r="30" spans="1:25" x14ac:dyDescent="0.35">
      <c r="A30" s="160" t="s">
        <v>171</v>
      </c>
      <c r="B30" s="154" t="s">
        <v>58</v>
      </c>
      <c r="C30" s="160" t="s">
        <v>172</v>
      </c>
      <c r="E30" s="153" t="s">
        <v>171</v>
      </c>
      <c r="F30" s="154" t="s">
        <v>61</v>
      </c>
      <c r="G30" s="155" t="s">
        <v>173</v>
      </c>
      <c r="J30" s="153" t="s">
        <v>171</v>
      </c>
      <c r="K30" s="154" t="s">
        <v>58</v>
      </c>
      <c r="L30" s="154" t="s">
        <v>172</v>
      </c>
      <c r="M30" s="154" t="s">
        <v>384</v>
      </c>
      <c r="N30" s="154" t="s">
        <v>440</v>
      </c>
      <c r="O30" s="154"/>
      <c r="P30" s="155" t="s">
        <v>441</v>
      </c>
      <c r="S30" s="153" t="s">
        <v>171</v>
      </c>
      <c r="T30" s="154" t="s">
        <v>61</v>
      </c>
      <c r="U30" s="154" t="s">
        <v>173</v>
      </c>
      <c r="V30" s="154" t="s">
        <v>384</v>
      </c>
      <c r="W30" s="154" t="s">
        <v>573</v>
      </c>
      <c r="X30" s="154"/>
      <c r="Y30" s="155" t="s">
        <v>574</v>
      </c>
    </row>
    <row r="31" spans="1:25" x14ac:dyDescent="0.35">
      <c r="A31" s="160" t="s">
        <v>175</v>
      </c>
      <c r="B31" s="154" t="s">
        <v>58</v>
      </c>
      <c r="C31" s="160" t="s">
        <v>176</v>
      </c>
      <c r="E31" s="153" t="s">
        <v>175</v>
      </c>
      <c r="F31" s="154" t="s">
        <v>349</v>
      </c>
      <c r="G31" s="155" t="s">
        <v>644</v>
      </c>
      <c r="J31" s="153" t="s">
        <v>175</v>
      </c>
      <c r="K31" s="154" t="s">
        <v>58</v>
      </c>
      <c r="L31" s="154" t="s">
        <v>176</v>
      </c>
      <c r="M31" s="154" t="s">
        <v>384</v>
      </c>
      <c r="N31" s="154" t="s">
        <v>442</v>
      </c>
      <c r="O31" s="154" t="s">
        <v>442</v>
      </c>
      <c r="P31" s="155" t="s">
        <v>443</v>
      </c>
      <c r="S31" s="153" t="s">
        <v>175</v>
      </c>
      <c r="T31" s="154" t="s">
        <v>349</v>
      </c>
      <c r="U31" s="154" t="s">
        <v>179</v>
      </c>
      <c r="V31" s="154" t="s">
        <v>384</v>
      </c>
      <c r="W31" s="154" t="s">
        <v>575</v>
      </c>
      <c r="X31" s="154"/>
      <c r="Y31" s="155" t="s">
        <v>576</v>
      </c>
    </row>
    <row r="32" spans="1:25" x14ac:dyDescent="0.35">
      <c r="A32" s="160" t="s">
        <v>177</v>
      </c>
      <c r="B32" s="154" t="s">
        <v>58</v>
      </c>
      <c r="C32" s="160" t="s">
        <v>178</v>
      </c>
      <c r="E32" s="153" t="s">
        <v>177</v>
      </c>
      <c r="F32" s="154" t="s">
        <v>61</v>
      </c>
      <c r="G32" s="155" t="s">
        <v>179</v>
      </c>
      <c r="J32" s="153" t="s">
        <v>177</v>
      </c>
      <c r="K32" s="154" t="s">
        <v>58</v>
      </c>
      <c r="L32" s="154" t="s">
        <v>178</v>
      </c>
      <c r="M32" s="154" t="s">
        <v>384</v>
      </c>
      <c r="N32" s="154" t="s">
        <v>444</v>
      </c>
      <c r="O32" s="154"/>
      <c r="P32" s="155" t="s">
        <v>445</v>
      </c>
      <c r="S32" s="153" t="s">
        <v>177</v>
      </c>
      <c r="T32" s="154" t="s">
        <v>61</v>
      </c>
      <c r="U32" s="154" t="s">
        <v>179</v>
      </c>
      <c r="V32" s="154" t="s">
        <v>384</v>
      </c>
      <c r="W32" s="154" t="s">
        <v>575</v>
      </c>
      <c r="X32" s="154"/>
      <c r="Y32" s="155" t="s">
        <v>576</v>
      </c>
    </row>
    <row r="33" spans="1:25" x14ac:dyDescent="0.35">
      <c r="A33" s="160" t="s">
        <v>180</v>
      </c>
      <c r="B33" s="154" t="s">
        <v>58</v>
      </c>
      <c r="C33" s="160" t="s">
        <v>181</v>
      </c>
      <c r="E33" s="153" t="s">
        <v>180</v>
      </c>
      <c r="F33" s="154" t="s">
        <v>61</v>
      </c>
      <c r="G33" s="155" t="s">
        <v>182</v>
      </c>
      <c r="J33" s="153" t="s">
        <v>180</v>
      </c>
      <c r="K33" s="154" t="s">
        <v>58</v>
      </c>
      <c r="L33" s="154" t="s">
        <v>181</v>
      </c>
      <c r="M33" s="154" t="s">
        <v>384</v>
      </c>
      <c r="N33" s="154" t="s">
        <v>446</v>
      </c>
      <c r="O33" s="154"/>
      <c r="P33" s="155" t="s">
        <v>447</v>
      </c>
      <c r="S33" s="153" t="s">
        <v>180</v>
      </c>
      <c r="T33" s="154" t="s">
        <v>61</v>
      </c>
      <c r="U33" s="154" t="s">
        <v>182</v>
      </c>
      <c r="V33" s="154" t="s">
        <v>384</v>
      </c>
      <c r="W33" s="154" t="s">
        <v>577</v>
      </c>
      <c r="X33" s="154" t="s">
        <v>578</v>
      </c>
      <c r="Y33" s="155" t="s">
        <v>579</v>
      </c>
    </row>
    <row r="34" spans="1:25" x14ac:dyDescent="0.35">
      <c r="A34" s="160" t="s">
        <v>184</v>
      </c>
      <c r="B34" s="154" t="s">
        <v>58</v>
      </c>
      <c r="C34" s="160" t="s">
        <v>185</v>
      </c>
      <c r="E34" s="153" t="s">
        <v>184</v>
      </c>
      <c r="F34" s="154" t="s">
        <v>61</v>
      </c>
      <c r="G34" s="155" t="s">
        <v>186</v>
      </c>
      <c r="J34" s="153" t="s">
        <v>184</v>
      </c>
      <c r="K34" s="154" t="s">
        <v>58</v>
      </c>
      <c r="L34" s="154" t="s">
        <v>185</v>
      </c>
      <c r="M34" s="154" t="s">
        <v>384</v>
      </c>
      <c r="N34" s="154" t="s">
        <v>448</v>
      </c>
      <c r="O34" s="154"/>
      <c r="P34" s="155" t="s">
        <v>449</v>
      </c>
      <c r="S34" s="153" t="s">
        <v>184</v>
      </c>
      <c r="T34" s="154" t="s">
        <v>61</v>
      </c>
      <c r="U34" s="154" t="s">
        <v>186</v>
      </c>
      <c r="V34" s="154" t="s">
        <v>384</v>
      </c>
      <c r="W34" s="154" t="s">
        <v>580</v>
      </c>
      <c r="X34" s="154"/>
      <c r="Y34" s="155" t="s">
        <v>581</v>
      </c>
    </row>
    <row r="35" spans="1:25" x14ac:dyDescent="0.35">
      <c r="A35" s="160" t="s">
        <v>189</v>
      </c>
      <c r="B35" s="154" t="s">
        <v>58</v>
      </c>
      <c r="C35" s="160" t="s">
        <v>190</v>
      </c>
      <c r="E35" s="153" t="s">
        <v>189</v>
      </c>
      <c r="F35" s="154" t="s">
        <v>61</v>
      </c>
      <c r="G35" s="155" t="s">
        <v>191</v>
      </c>
      <c r="J35" s="153" t="s">
        <v>189</v>
      </c>
      <c r="K35" s="154" t="s">
        <v>58</v>
      </c>
      <c r="L35" s="154" t="s">
        <v>190</v>
      </c>
      <c r="M35" s="154" t="s">
        <v>384</v>
      </c>
      <c r="N35" s="154" t="s">
        <v>450</v>
      </c>
      <c r="O35" s="154"/>
      <c r="P35" s="155" t="s">
        <v>451</v>
      </c>
      <c r="S35" s="153" t="s">
        <v>189</v>
      </c>
      <c r="T35" s="154" t="s">
        <v>61</v>
      </c>
      <c r="U35" s="154" t="s">
        <v>191</v>
      </c>
      <c r="V35" s="154" t="s">
        <v>384</v>
      </c>
      <c r="W35" s="154" t="s">
        <v>582</v>
      </c>
      <c r="X35" s="154"/>
      <c r="Y35" s="155" t="s">
        <v>583</v>
      </c>
    </row>
    <row r="36" spans="1:25" x14ac:dyDescent="0.35">
      <c r="A36" s="160" t="s">
        <v>193</v>
      </c>
      <c r="B36" s="154" t="s">
        <v>58</v>
      </c>
      <c r="C36" s="160" t="s">
        <v>194</v>
      </c>
      <c r="E36" s="153" t="s">
        <v>193</v>
      </c>
      <c r="F36" s="154" t="s">
        <v>61</v>
      </c>
      <c r="G36" s="155" t="s">
        <v>195</v>
      </c>
      <c r="J36" s="153" t="s">
        <v>193</v>
      </c>
      <c r="K36" s="154" t="s">
        <v>58</v>
      </c>
      <c r="L36" s="154" t="s">
        <v>194</v>
      </c>
      <c r="M36" s="154" t="s">
        <v>384</v>
      </c>
      <c r="N36" s="154" t="s">
        <v>452</v>
      </c>
      <c r="O36" s="154"/>
      <c r="P36" s="155" t="s">
        <v>453</v>
      </c>
      <c r="S36" s="153" t="s">
        <v>193</v>
      </c>
      <c r="T36" s="154" t="s">
        <v>61</v>
      </c>
      <c r="U36" s="154" t="s">
        <v>195</v>
      </c>
      <c r="V36" s="154" t="s">
        <v>384</v>
      </c>
      <c r="W36" s="154" t="s">
        <v>584</v>
      </c>
      <c r="X36" s="154"/>
      <c r="Y36" s="155" t="s">
        <v>585</v>
      </c>
    </row>
    <row r="37" spans="1:25" x14ac:dyDescent="0.35">
      <c r="A37" s="160" t="s">
        <v>198</v>
      </c>
      <c r="B37" s="154" t="s">
        <v>350</v>
      </c>
      <c r="C37" s="160" t="s">
        <v>355</v>
      </c>
      <c r="E37" s="153" t="s">
        <v>198</v>
      </c>
      <c r="F37" s="154" t="s">
        <v>349</v>
      </c>
      <c r="G37" s="155" t="s">
        <v>364</v>
      </c>
      <c r="J37" s="153" t="s">
        <v>198</v>
      </c>
      <c r="K37" s="154" t="s">
        <v>350</v>
      </c>
      <c r="L37" s="154" t="s">
        <v>199</v>
      </c>
      <c r="M37" s="154" t="s">
        <v>384</v>
      </c>
      <c r="N37" s="154" t="s">
        <v>454</v>
      </c>
      <c r="O37" s="154" t="s">
        <v>455</v>
      </c>
      <c r="P37" s="155" t="s">
        <v>456</v>
      </c>
      <c r="S37" s="153" t="s">
        <v>198</v>
      </c>
      <c r="T37" s="154" t="s">
        <v>349</v>
      </c>
      <c r="U37" s="154" t="s">
        <v>215</v>
      </c>
      <c r="V37" s="154" t="s">
        <v>384</v>
      </c>
      <c r="W37" s="154" t="s">
        <v>586</v>
      </c>
      <c r="X37" s="154"/>
      <c r="Y37" s="155" t="s">
        <v>587</v>
      </c>
    </row>
    <row r="38" spans="1:25" x14ac:dyDescent="0.35">
      <c r="A38" s="160" t="s">
        <v>201</v>
      </c>
      <c r="B38" s="154" t="s">
        <v>58</v>
      </c>
      <c r="C38" s="160" t="s">
        <v>202</v>
      </c>
      <c r="E38" s="153" t="s">
        <v>201</v>
      </c>
      <c r="F38" s="154" t="s">
        <v>61</v>
      </c>
      <c r="G38" s="155" t="s">
        <v>203</v>
      </c>
      <c r="J38" s="153" t="s">
        <v>201</v>
      </c>
      <c r="K38" s="154" t="s">
        <v>58</v>
      </c>
      <c r="L38" s="154" t="s">
        <v>202</v>
      </c>
      <c r="M38" s="154" t="s">
        <v>384</v>
      </c>
      <c r="N38" s="154" t="s">
        <v>457</v>
      </c>
      <c r="O38" s="154"/>
      <c r="P38" s="155" t="s">
        <v>458</v>
      </c>
      <c r="S38" s="153" t="s">
        <v>201</v>
      </c>
      <c r="T38" s="154" t="s">
        <v>61</v>
      </c>
      <c r="U38" s="154" t="s">
        <v>203</v>
      </c>
      <c r="V38" s="154" t="s">
        <v>384</v>
      </c>
      <c r="W38" s="154" t="s">
        <v>588</v>
      </c>
      <c r="X38" s="154"/>
      <c r="Y38" s="155" t="s">
        <v>589</v>
      </c>
    </row>
    <row r="39" spans="1:25" x14ac:dyDescent="0.35">
      <c r="A39" s="160" t="s">
        <v>206</v>
      </c>
      <c r="B39" s="154" t="s">
        <v>58</v>
      </c>
      <c r="C39" s="160" t="s">
        <v>207</v>
      </c>
      <c r="E39" s="153" t="s">
        <v>206</v>
      </c>
      <c r="F39" s="154" t="s">
        <v>61</v>
      </c>
      <c r="G39" s="155" t="s">
        <v>208</v>
      </c>
      <c r="J39" s="153" t="s">
        <v>206</v>
      </c>
      <c r="K39" s="154" t="s">
        <v>58</v>
      </c>
      <c r="L39" s="154" t="s">
        <v>207</v>
      </c>
      <c r="M39" s="154" t="s">
        <v>384</v>
      </c>
      <c r="N39" s="154" t="s">
        <v>459</v>
      </c>
      <c r="O39" s="154"/>
      <c r="P39" s="155" t="s">
        <v>460</v>
      </c>
      <c r="S39" s="153" t="s">
        <v>206</v>
      </c>
      <c r="T39" s="154" t="s">
        <v>61</v>
      </c>
      <c r="U39" s="154" t="s">
        <v>208</v>
      </c>
      <c r="V39" s="154" t="s">
        <v>384</v>
      </c>
      <c r="W39" s="154" t="s">
        <v>590</v>
      </c>
      <c r="X39" s="154" t="s">
        <v>591</v>
      </c>
      <c r="Y39" s="155" t="s">
        <v>592</v>
      </c>
    </row>
    <row r="40" spans="1:25" x14ac:dyDescent="0.35">
      <c r="A40" s="160" t="s">
        <v>211</v>
      </c>
      <c r="B40" s="154" t="s">
        <v>58</v>
      </c>
      <c r="C40" s="160" t="s">
        <v>212</v>
      </c>
      <c r="E40" s="153" t="s">
        <v>211</v>
      </c>
      <c r="F40" s="154" t="s">
        <v>61</v>
      </c>
      <c r="G40" s="155" t="s">
        <v>361</v>
      </c>
      <c r="J40" s="153" t="s">
        <v>211</v>
      </c>
      <c r="K40" s="154" t="s">
        <v>58</v>
      </c>
      <c r="L40" s="154" t="s">
        <v>212</v>
      </c>
      <c r="M40" s="154" t="s">
        <v>384</v>
      </c>
      <c r="N40" s="154" t="s">
        <v>461</v>
      </c>
      <c r="O40" s="154"/>
      <c r="P40" s="155" t="s">
        <v>462</v>
      </c>
      <c r="S40" s="153" t="s">
        <v>211</v>
      </c>
      <c r="T40" s="154" t="s">
        <v>61</v>
      </c>
      <c r="U40" s="154" t="s">
        <v>138</v>
      </c>
      <c r="V40" s="154" t="s">
        <v>384</v>
      </c>
      <c r="W40" s="154" t="s">
        <v>556</v>
      </c>
      <c r="X40" s="154"/>
      <c r="Y40" s="155" t="s">
        <v>557</v>
      </c>
    </row>
    <row r="41" spans="1:25" x14ac:dyDescent="0.35">
      <c r="A41" s="160" t="s">
        <v>214</v>
      </c>
      <c r="B41" s="154" t="s">
        <v>58</v>
      </c>
      <c r="C41" s="160" t="s">
        <v>199</v>
      </c>
      <c r="E41" s="153" t="s">
        <v>214</v>
      </c>
      <c r="F41" s="154" t="s">
        <v>61</v>
      </c>
      <c r="G41" s="155" t="s">
        <v>215</v>
      </c>
      <c r="J41" s="153" t="s">
        <v>214</v>
      </c>
      <c r="K41" s="154" t="s">
        <v>58</v>
      </c>
      <c r="L41" s="154" t="s">
        <v>199</v>
      </c>
      <c r="M41" s="154" t="s">
        <v>384</v>
      </c>
      <c r="N41" s="154" t="s">
        <v>454</v>
      </c>
      <c r="O41" s="154" t="s">
        <v>455</v>
      </c>
      <c r="P41" s="155" t="s">
        <v>456</v>
      </c>
      <c r="S41" s="153" t="s">
        <v>214</v>
      </c>
      <c r="T41" s="154" t="s">
        <v>61</v>
      </c>
      <c r="U41" s="154" t="s">
        <v>215</v>
      </c>
      <c r="V41" s="154" t="s">
        <v>384</v>
      </c>
      <c r="W41" s="154" t="s">
        <v>586</v>
      </c>
      <c r="X41" s="154"/>
      <c r="Y41" s="155" t="s">
        <v>587</v>
      </c>
    </row>
    <row r="42" spans="1:25" x14ac:dyDescent="0.35">
      <c r="A42" s="160" t="s">
        <v>217</v>
      </c>
      <c r="B42" s="154" t="s">
        <v>58</v>
      </c>
      <c r="C42" s="160" t="s">
        <v>218</v>
      </c>
      <c r="E42" s="153" t="s">
        <v>217</v>
      </c>
      <c r="F42" s="154" t="s">
        <v>61</v>
      </c>
      <c r="G42" s="155" t="s">
        <v>219</v>
      </c>
      <c r="J42" s="153" t="s">
        <v>217</v>
      </c>
      <c r="K42" s="154" t="s">
        <v>58</v>
      </c>
      <c r="L42" s="154" t="s">
        <v>218</v>
      </c>
      <c r="M42" s="154" t="s">
        <v>384</v>
      </c>
      <c r="N42" s="154" t="s">
        <v>463</v>
      </c>
      <c r="O42" s="154"/>
      <c r="P42" s="155" t="s">
        <v>464</v>
      </c>
      <c r="S42" s="153" t="s">
        <v>217</v>
      </c>
      <c r="T42" s="154" t="s">
        <v>61</v>
      </c>
      <c r="U42" s="154" t="s">
        <v>219</v>
      </c>
      <c r="V42" s="154" t="s">
        <v>384</v>
      </c>
      <c r="W42" s="154" t="s">
        <v>593</v>
      </c>
      <c r="X42" s="154"/>
      <c r="Y42" s="155" t="s">
        <v>594</v>
      </c>
    </row>
    <row r="43" spans="1:25" x14ac:dyDescent="0.35">
      <c r="A43" s="160" t="s">
        <v>221</v>
      </c>
      <c r="B43" s="154" t="s">
        <v>350</v>
      </c>
      <c r="C43" s="160" t="s">
        <v>645</v>
      </c>
      <c r="E43" s="153" t="s">
        <v>221</v>
      </c>
      <c r="F43" s="154" t="s">
        <v>61</v>
      </c>
      <c r="G43" s="155" t="s">
        <v>222</v>
      </c>
      <c r="J43" s="153" t="s">
        <v>221</v>
      </c>
      <c r="K43" s="154" t="s">
        <v>350</v>
      </c>
      <c r="L43" s="154" t="s">
        <v>465</v>
      </c>
      <c r="M43" s="154" t="s">
        <v>423</v>
      </c>
      <c r="N43" s="154" t="s">
        <v>466</v>
      </c>
      <c r="O43" s="154" t="s">
        <v>467</v>
      </c>
      <c r="P43" s="155" t="s">
        <v>468</v>
      </c>
      <c r="S43" s="153" t="s">
        <v>221</v>
      </c>
      <c r="T43" s="154" t="s">
        <v>61</v>
      </c>
      <c r="U43" s="154" t="s">
        <v>222</v>
      </c>
      <c r="V43" s="154" t="s">
        <v>384</v>
      </c>
      <c r="W43" s="154" t="s">
        <v>595</v>
      </c>
      <c r="X43" s="154"/>
      <c r="Y43" s="155" t="s">
        <v>596</v>
      </c>
    </row>
    <row r="44" spans="1:25" x14ac:dyDescent="0.35">
      <c r="A44" s="160" t="s">
        <v>224</v>
      </c>
      <c r="B44" s="154" t="s">
        <v>58</v>
      </c>
      <c r="C44" s="160" t="s">
        <v>225</v>
      </c>
      <c r="E44" s="153" t="s">
        <v>224</v>
      </c>
      <c r="F44" s="154" t="s">
        <v>61</v>
      </c>
      <c r="G44" s="155" t="s">
        <v>226</v>
      </c>
      <c r="J44" s="153" t="s">
        <v>224</v>
      </c>
      <c r="K44" s="154" t="s">
        <v>58</v>
      </c>
      <c r="L44" s="154" t="s">
        <v>225</v>
      </c>
      <c r="M44" s="154" t="s">
        <v>384</v>
      </c>
      <c r="N44" s="154" t="s">
        <v>469</v>
      </c>
      <c r="O44" s="154"/>
      <c r="P44" s="155" t="s">
        <v>470</v>
      </c>
      <c r="S44" s="153" t="s">
        <v>224</v>
      </c>
      <c r="T44" s="154" t="s">
        <v>61</v>
      </c>
      <c r="U44" s="154" t="s">
        <v>226</v>
      </c>
      <c r="V44" s="154" t="s">
        <v>384</v>
      </c>
      <c r="W44" s="154" t="s">
        <v>597</v>
      </c>
      <c r="X44" s="154"/>
      <c r="Y44" s="155" t="s">
        <v>598</v>
      </c>
    </row>
    <row r="45" spans="1:25" x14ac:dyDescent="0.35">
      <c r="A45" s="160" t="s">
        <v>228</v>
      </c>
      <c r="B45" s="154" t="s">
        <v>58</v>
      </c>
      <c r="C45" s="160" t="s">
        <v>229</v>
      </c>
      <c r="E45" s="153" t="s">
        <v>228</v>
      </c>
      <c r="F45" s="154" t="s">
        <v>349</v>
      </c>
      <c r="G45" s="155" t="s">
        <v>365</v>
      </c>
      <c r="J45" s="153" t="s">
        <v>228</v>
      </c>
      <c r="K45" s="154" t="s">
        <v>58</v>
      </c>
      <c r="L45" s="154" t="s">
        <v>229</v>
      </c>
      <c r="M45" s="154" t="s">
        <v>384</v>
      </c>
      <c r="N45" s="154" t="s">
        <v>471</v>
      </c>
      <c r="O45" s="154" t="s">
        <v>472</v>
      </c>
      <c r="P45" s="155" t="s">
        <v>473</v>
      </c>
      <c r="S45" s="153" t="s">
        <v>228</v>
      </c>
      <c r="T45" s="154" t="s">
        <v>349</v>
      </c>
      <c r="U45" s="154" t="s">
        <v>127</v>
      </c>
      <c r="V45" s="154" t="s">
        <v>384</v>
      </c>
      <c r="W45" s="154" t="s">
        <v>548</v>
      </c>
      <c r="X45" s="154"/>
      <c r="Y45" s="155" t="s">
        <v>549</v>
      </c>
    </row>
    <row r="46" spans="1:25" x14ac:dyDescent="0.35">
      <c r="A46" s="160" t="s">
        <v>231</v>
      </c>
      <c r="B46" s="154" t="s">
        <v>58</v>
      </c>
      <c r="C46" s="160" t="s">
        <v>232</v>
      </c>
      <c r="E46" s="153" t="s">
        <v>231</v>
      </c>
      <c r="F46" s="154" t="s">
        <v>61</v>
      </c>
      <c r="G46" s="155" t="s">
        <v>233</v>
      </c>
      <c r="J46" s="153" t="s">
        <v>231</v>
      </c>
      <c r="K46" s="154" t="s">
        <v>58</v>
      </c>
      <c r="L46" s="154" t="s">
        <v>232</v>
      </c>
      <c r="M46" s="154" t="s">
        <v>384</v>
      </c>
      <c r="N46" s="154" t="s">
        <v>474</v>
      </c>
      <c r="O46" s="154"/>
      <c r="P46" s="155" t="s">
        <v>475</v>
      </c>
      <c r="S46" s="153" t="s">
        <v>231</v>
      </c>
      <c r="T46" s="154" t="s">
        <v>61</v>
      </c>
      <c r="U46" s="154" t="s">
        <v>233</v>
      </c>
      <c r="V46" s="154" t="s">
        <v>384</v>
      </c>
      <c r="W46" s="154" t="s">
        <v>599</v>
      </c>
      <c r="X46" s="154"/>
      <c r="Y46" s="155" t="s">
        <v>600</v>
      </c>
    </row>
    <row r="47" spans="1:25" x14ac:dyDescent="0.35">
      <c r="A47" s="160" t="s">
        <v>235</v>
      </c>
      <c r="B47" s="154" t="s">
        <v>58</v>
      </c>
      <c r="C47" s="160" t="s">
        <v>236</v>
      </c>
      <c r="E47" s="153" t="s">
        <v>235</v>
      </c>
      <c r="F47" s="154" t="s">
        <v>61</v>
      </c>
      <c r="G47" s="155" t="s">
        <v>237</v>
      </c>
      <c r="J47" s="153" t="s">
        <v>235</v>
      </c>
      <c r="K47" s="154" t="s">
        <v>58</v>
      </c>
      <c r="L47" s="154" t="s">
        <v>236</v>
      </c>
      <c r="M47" s="154" t="s">
        <v>384</v>
      </c>
      <c r="N47" s="154" t="s">
        <v>476</v>
      </c>
      <c r="O47" s="154"/>
      <c r="P47" s="155" t="s">
        <v>477</v>
      </c>
      <c r="S47" s="153" t="s">
        <v>235</v>
      </c>
      <c r="T47" s="154" t="s">
        <v>61</v>
      </c>
      <c r="U47" s="154" t="s">
        <v>237</v>
      </c>
      <c r="V47" s="154" t="s">
        <v>384</v>
      </c>
      <c r="W47" s="154" t="s">
        <v>529</v>
      </c>
      <c r="X47" s="154"/>
      <c r="Y47" s="155" t="s">
        <v>530</v>
      </c>
    </row>
    <row r="48" spans="1:25" x14ac:dyDescent="0.35">
      <c r="A48" s="160" t="s">
        <v>478</v>
      </c>
      <c r="B48" s="154" t="s">
        <v>58</v>
      </c>
      <c r="C48" s="160" t="s">
        <v>479</v>
      </c>
      <c r="E48" s="153" t="s">
        <v>478</v>
      </c>
      <c r="F48" s="154" t="s">
        <v>61</v>
      </c>
      <c r="G48" s="155" t="s">
        <v>526</v>
      </c>
      <c r="J48" s="153" t="s">
        <v>478</v>
      </c>
      <c r="K48" s="154" t="s">
        <v>58</v>
      </c>
      <c r="L48" s="154" t="s">
        <v>479</v>
      </c>
      <c r="M48" s="154" t="s">
        <v>384</v>
      </c>
      <c r="N48" s="154" t="s">
        <v>480</v>
      </c>
      <c r="O48" s="154"/>
      <c r="P48" s="155" t="s">
        <v>481</v>
      </c>
      <c r="S48" s="153" t="s">
        <v>478</v>
      </c>
      <c r="T48" s="154" t="s">
        <v>61</v>
      </c>
      <c r="U48" s="154" t="s">
        <v>526</v>
      </c>
      <c r="V48" s="154" t="s">
        <v>384</v>
      </c>
      <c r="W48" s="154" t="s">
        <v>527</v>
      </c>
      <c r="X48" s="154"/>
      <c r="Y48" s="155" t="s">
        <v>528</v>
      </c>
    </row>
    <row r="49" spans="1:25" x14ac:dyDescent="0.35">
      <c r="A49" s="160" t="s">
        <v>240</v>
      </c>
      <c r="B49" s="154" t="s">
        <v>58</v>
      </c>
      <c r="C49" s="160" t="s">
        <v>241</v>
      </c>
      <c r="E49" s="153" t="s">
        <v>240</v>
      </c>
      <c r="F49" s="154" t="s">
        <v>61</v>
      </c>
      <c r="G49" s="155" t="s">
        <v>242</v>
      </c>
      <c r="J49" s="153" t="s">
        <v>240</v>
      </c>
      <c r="K49" s="154" t="s">
        <v>58</v>
      </c>
      <c r="L49" s="154" t="s">
        <v>241</v>
      </c>
      <c r="M49" s="154" t="s">
        <v>384</v>
      </c>
      <c r="N49" s="154" t="s">
        <v>482</v>
      </c>
      <c r="O49" s="154" t="s">
        <v>482</v>
      </c>
      <c r="P49" s="155" t="s">
        <v>483</v>
      </c>
      <c r="S49" s="153" t="s">
        <v>240</v>
      </c>
      <c r="T49" s="154" t="s">
        <v>61</v>
      </c>
      <c r="U49" s="154" t="s">
        <v>242</v>
      </c>
      <c r="V49" s="154" t="s">
        <v>384</v>
      </c>
      <c r="W49" s="154" t="s">
        <v>601</v>
      </c>
      <c r="X49" s="154"/>
      <c r="Y49" s="155" t="s">
        <v>602</v>
      </c>
    </row>
    <row r="50" spans="1:25" x14ac:dyDescent="0.35">
      <c r="A50" s="160" t="s">
        <v>244</v>
      </c>
      <c r="B50" s="154" t="s">
        <v>58</v>
      </c>
      <c r="C50" s="160" t="s">
        <v>245</v>
      </c>
      <c r="E50" s="153" t="s">
        <v>244</v>
      </c>
      <c r="F50" s="154" t="s">
        <v>61</v>
      </c>
      <c r="G50" s="155" t="s">
        <v>246</v>
      </c>
      <c r="J50" s="153" t="s">
        <v>244</v>
      </c>
      <c r="K50" s="154" t="s">
        <v>58</v>
      </c>
      <c r="L50" s="154" t="s">
        <v>245</v>
      </c>
      <c r="M50" s="154" t="s">
        <v>384</v>
      </c>
      <c r="N50" s="154" t="s">
        <v>484</v>
      </c>
      <c r="O50" s="154"/>
      <c r="P50" s="155" t="s">
        <v>485</v>
      </c>
      <c r="S50" s="153" t="s">
        <v>244</v>
      </c>
      <c r="T50" s="154" t="s">
        <v>61</v>
      </c>
      <c r="U50" s="154" t="s">
        <v>246</v>
      </c>
      <c r="V50" s="154" t="s">
        <v>384</v>
      </c>
      <c r="W50" s="154" t="s">
        <v>603</v>
      </c>
      <c r="X50" s="154" t="s">
        <v>604</v>
      </c>
      <c r="Y50" s="155" t="s">
        <v>605</v>
      </c>
    </row>
    <row r="51" spans="1:25" x14ac:dyDescent="0.35">
      <c r="A51" s="160" t="s">
        <v>248</v>
      </c>
      <c r="B51" s="154" t="s">
        <v>350</v>
      </c>
      <c r="C51" s="160" t="s">
        <v>356</v>
      </c>
      <c r="E51" s="153" t="s">
        <v>248</v>
      </c>
      <c r="F51" s="154" t="s">
        <v>349</v>
      </c>
      <c r="G51" s="155" t="s">
        <v>366</v>
      </c>
      <c r="J51" s="153" t="s">
        <v>248</v>
      </c>
      <c r="K51" s="154" t="s">
        <v>350</v>
      </c>
      <c r="L51" s="154" t="s">
        <v>241</v>
      </c>
      <c r="M51" s="154" t="s">
        <v>384</v>
      </c>
      <c r="N51" s="154" t="s">
        <v>482</v>
      </c>
      <c r="O51" s="154" t="s">
        <v>482</v>
      </c>
      <c r="P51" s="155" t="s">
        <v>483</v>
      </c>
      <c r="S51" s="153" t="s">
        <v>248</v>
      </c>
      <c r="T51" s="154" t="s">
        <v>349</v>
      </c>
      <c r="U51" s="154" t="s">
        <v>242</v>
      </c>
      <c r="V51" s="154" t="s">
        <v>384</v>
      </c>
      <c r="W51" s="154" t="s">
        <v>601</v>
      </c>
      <c r="X51" s="154"/>
      <c r="Y51" s="155" t="s">
        <v>602</v>
      </c>
    </row>
    <row r="52" spans="1:25" x14ac:dyDescent="0.35">
      <c r="A52" s="160" t="s">
        <v>250</v>
      </c>
      <c r="B52" s="154" t="s">
        <v>58</v>
      </c>
      <c r="C52" s="160" t="s">
        <v>251</v>
      </c>
      <c r="E52" s="153" t="s">
        <v>250</v>
      </c>
      <c r="F52" s="154" t="s">
        <v>61</v>
      </c>
      <c r="G52" s="155" t="s">
        <v>252</v>
      </c>
      <c r="J52" s="153" t="s">
        <v>250</v>
      </c>
      <c r="K52" s="154" t="s">
        <v>58</v>
      </c>
      <c r="L52" s="154" t="s">
        <v>251</v>
      </c>
      <c r="M52" s="154" t="s">
        <v>384</v>
      </c>
      <c r="N52" s="154" t="s">
        <v>486</v>
      </c>
      <c r="O52" s="154"/>
      <c r="P52" s="155" t="s">
        <v>487</v>
      </c>
      <c r="S52" s="153" t="s">
        <v>250</v>
      </c>
      <c r="T52" s="154" t="s">
        <v>61</v>
      </c>
      <c r="U52" s="154" t="s">
        <v>252</v>
      </c>
      <c r="V52" s="154" t="s">
        <v>384</v>
      </c>
      <c r="W52" s="154" t="s">
        <v>606</v>
      </c>
      <c r="X52" s="154"/>
      <c r="Y52" s="155" t="s">
        <v>607</v>
      </c>
    </row>
    <row r="53" spans="1:25" x14ac:dyDescent="0.35">
      <c r="A53" s="160" t="s">
        <v>253</v>
      </c>
      <c r="B53" s="154" t="s">
        <v>58</v>
      </c>
      <c r="C53" s="160" t="s">
        <v>465</v>
      </c>
      <c r="E53" s="153" t="s">
        <v>253</v>
      </c>
      <c r="F53" s="154" t="s">
        <v>61</v>
      </c>
      <c r="G53" s="155" t="s">
        <v>254</v>
      </c>
      <c r="J53" s="153" t="s">
        <v>253</v>
      </c>
      <c r="K53" s="154" t="s">
        <v>58</v>
      </c>
      <c r="L53" s="154" t="s">
        <v>465</v>
      </c>
      <c r="M53" s="154" t="s">
        <v>384</v>
      </c>
      <c r="N53" s="154" t="s">
        <v>466</v>
      </c>
      <c r="O53" s="154" t="s">
        <v>467</v>
      </c>
      <c r="P53" s="155" t="s">
        <v>468</v>
      </c>
      <c r="S53" s="153" t="s">
        <v>253</v>
      </c>
      <c r="T53" s="154" t="s">
        <v>61</v>
      </c>
      <c r="U53" s="154" t="s">
        <v>254</v>
      </c>
      <c r="V53" s="154" t="s">
        <v>384</v>
      </c>
      <c r="W53" s="154" t="s">
        <v>608</v>
      </c>
      <c r="X53" s="154"/>
      <c r="Y53" s="155" t="s">
        <v>609</v>
      </c>
    </row>
    <row r="54" spans="1:25" x14ac:dyDescent="0.35">
      <c r="A54" s="160" t="s">
        <v>256</v>
      </c>
      <c r="B54" s="154" t="s">
        <v>58</v>
      </c>
      <c r="C54" s="160" t="s">
        <v>257</v>
      </c>
      <c r="E54" s="153" t="s">
        <v>256</v>
      </c>
      <c r="F54" s="154" t="s">
        <v>61</v>
      </c>
      <c r="G54" s="155" t="s">
        <v>258</v>
      </c>
      <c r="J54" s="153" t="s">
        <v>256</v>
      </c>
      <c r="K54" s="154" t="s">
        <v>58</v>
      </c>
      <c r="L54" s="154" t="s">
        <v>257</v>
      </c>
      <c r="M54" s="154" t="s">
        <v>384</v>
      </c>
      <c r="N54" s="154" t="s">
        <v>488</v>
      </c>
      <c r="O54" s="154"/>
      <c r="P54" s="155" t="s">
        <v>489</v>
      </c>
      <c r="S54" s="153" t="s">
        <v>256</v>
      </c>
      <c r="T54" s="154" t="s">
        <v>61</v>
      </c>
      <c r="U54" s="154" t="s">
        <v>258</v>
      </c>
      <c r="V54" s="154" t="s">
        <v>384</v>
      </c>
      <c r="W54" s="154" t="s">
        <v>610</v>
      </c>
      <c r="X54" s="154"/>
      <c r="Y54" s="155" t="s">
        <v>611</v>
      </c>
    </row>
    <row r="55" spans="1:25" x14ac:dyDescent="0.35">
      <c r="A55" s="160" t="s">
        <v>260</v>
      </c>
      <c r="B55" s="154" t="s">
        <v>350</v>
      </c>
      <c r="C55" s="160" t="s">
        <v>357</v>
      </c>
      <c r="E55" s="153" t="s">
        <v>260</v>
      </c>
      <c r="F55" s="154" t="s">
        <v>61</v>
      </c>
      <c r="G55" s="155" t="s">
        <v>80</v>
      </c>
      <c r="J55" s="153" t="s">
        <v>260</v>
      </c>
      <c r="K55" s="154" t="s">
        <v>350</v>
      </c>
      <c r="L55" s="154" t="s">
        <v>91</v>
      </c>
      <c r="M55" s="154" t="s">
        <v>384</v>
      </c>
      <c r="N55" s="154" t="s">
        <v>391</v>
      </c>
      <c r="O55" s="154"/>
      <c r="P55" s="155" t="s">
        <v>392</v>
      </c>
      <c r="S55" s="153" t="s">
        <v>260</v>
      </c>
      <c r="T55" s="154" t="s">
        <v>61</v>
      </c>
      <c r="U55" s="154" t="s">
        <v>80</v>
      </c>
      <c r="V55" s="154" t="s">
        <v>384</v>
      </c>
      <c r="W55" s="154" t="s">
        <v>612</v>
      </c>
      <c r="X55" s="154"/>
      <c r="Y55" s="155" t="s">
        <v>613</v>
      </c>
    </row>
    <row r="56" spans="1:25" x14ac:dyDescent="0.35">
      <c r="A56" s="160" t="s">
        <v>262</v>
      </c>
      <c r="B56" s="154" t="s">
        <v>58</v>
      </c>
      <c r="C56" s="160" t="s">
        <v>263</v>
      </c>
      <c r="E56" s="153" t="s">
        <v>262</v>
      </c>
      <c r="F56" s="154" t="s">
        <v>61</v>
      </c>
      <c r="G56" s="155" t="s">
        <v>264</v>
      </c>
      <c r="J56" s="153" t="s">
        <v>262</v>
      </c>
      <c r="K56" s="154" t="s">
        <v>58</v>
      </c>
      <c r="L56" s="154" t="s">
        <v>263</v>
      </c>
      <c r="M56" s="154" t="s">
        <v>384</v>
      </c>
      <c r="N56" s="154" t="s">
        <v>395</v>
      </c>
      <c r="O56" s="154"/>
      <c r="P56" s="155" t="s">
        <v>396</v>
      </c>
      <c r="S56" s="153" t="s">
        <v>262</v>
      </c>
      <c r="T56" s="154" t="s">
        <v>61</v>
      </c>
      <c r="U56" s="154" t="s">
        <v>264</v>
      </c>
      <c r="V56" s="154" t="s">
        <v>384</v>
      </c>
      <c r="W56" s="154" t="s">
        <v>561</v>
      </c>
      <c r="X56" s="154" t="s">
        <v>562</v>
      </c>
      <c r="Y56" s="155" t="s">
        <v>563</v>
      </c>
    </row>
    <row r="57" spans="1:25" x14ac:dyDescent="0.35">
      <c r="A57" s="160" t="s">
        <v>266</v>
      </c>
      <c r="B57" s="154" t="s">
        <v>58</v>
      </c>
      <c r="C57" s="160" t="s">
        <v>267</v>
      </c>
      <c r="E57" s="153" t="s">
        <v>266</v>
      </c>
      <c r="F57" s="154" t="s">
        <v>349</v>
      </c>
      <c r="G57" s="155" t="s">
        <v>367</v>
      </c>
      <c r="J57" s="153" t="s">
        <v>266</v>
      </c>
      <c r="K57" s="154" t="s">
        <v>58</v>
      </c>
      <c r="L57" s="154" t="s">
        <v>267</v>
      </c>
      <c r="M57" s="154" t="s">
        <v>384</v>
      </c>
      <c r="N57" s="154" t="s">
        <v>490</v>
      </c>
      <c r="O57" s="154"/>
      <c r="P57" s="155" t="s">
        <v>491</v>
      </c>
      <c r="S57" s="153" t="s">
        <v>266</v>
      </c>
      <c r="T57" s="154" t="s">
        <v>349</v>
      </c>
      <c r="U57" s="154" t="s">
        <v>254</v>
      </c>
      <c r="V57" s="154" t="s">
        <v>384</v>
      </c>
      <c r="W57" s="154" t="s">
        <v>608</v>
      </c>
      <c r="X57" s="154"/>
      <c r="Y57" s="155" t="s">
        <v>609</v>
      </c>
    </row>
    <row r="58" spans="1:25" x14ac:dyDescent="0.35">
      <c r="A58" s="160" t="s">
        <v>269</v>
      </c>
      <c r="B58" s="154" t="s">
        <v>58</v>
      </c>
      <c r="C58" s="160" t="s">
        <v>270</v>
      </c>
      <c r="E58" s="153" t="s">
        <v>269</v>
      </c>
      <c r="F58" s="154" t="s">
        <v>61</v>
      </c>
      <c r="G58" s="155" t="s">
        <v>271</v>
      </c>
      <c r="J58" s="153" t="s">
        <v>269</v>
      </c>
      <c r="K58" s="154" t="s">
        <v>58</v>
      </c>
      <c r="L58" s="154" t="s">
        <v>270</v>
      </c>
      <c r="M58" s="154" t="s">
        <v>384</v>
      </c>
      <c r="N58" s="154" t="s">
        <v>492</v>
      </c>
      <c r="O58" s="154"/>
      <c r="P58" s="155" t="s">
        <v>493</v>
      </c>
      <c r="S58" s="153" t="s">
        <v>269</v>
      </c>
      <c r="T58" s="154" t="s">
        <v>61</v>
      </c>
      <c r="U58" s="154" t="s">
        <v>271</v>
      </c>
      <c r="V58" s="154" t="s">
        <v>384</v>
      </c>
      <c r="W58" s="154" t="s">
        <v>614</v>
      </c>
      <c r="X58" s="154"/>
      <c r="Y58" s="155" t="s">
        <v>615</v>
      </c>
    </row>
    <row r="59" spans="1:25" x14ac:dyDescent="0.35">
      <c r="A59" s="160" t="s">
        <v>273</v>
      </c>
      <c r="B59" s="154" t="s">
        <v>350</v>
      </c>
      <c r="C59" s="160" t="s">
        <v>358</v>
      </c>
      <c r="E59" s="153" t="s">
        <v>273</v>
      </c>
      <c r="F59" s="154" t="s">
        <v>349</v>
      </c>
      <c r="G59" s="155" t="s">
        <v>368</v>
      </c>
      <c r="J59" s="153" t="s">
        <v>273</v>
      </c>
      <c r="K59" s="154" t="s">
        <v>350</v>
      </c>
      <c r="L59" s="154" t="s">
        <v>270</v>
      </c>
      <c r="M59" s="154" t="s">
        <v>384</v>
      </c>
      <c r="N59" s="154" t="s">
        <v>492</v>
      </c>
      <c r="O59" s="154"/>
      <c r="P59" s="155" t="s">
        <v>493</v>
      </c>
      <c r="S59" s="153" t="s">
        <v>273</v>
      </c>
      <c r="T59" s="154" t="s">
        <v>349</v>
      </c>
      <c r="U59" s="154" t="s">
        <v>271</v>
      </c>
      <c r="V59" s="154" t="s">
        <v>384</v>
      </c>
      <c r="W59" s="154" t="s">
        <v>614</v>
      </c>
      <c r="X59" s="154"/>
      <c r="Y59" s="155" t="s">
        <v>615</v>
      </c>
    </row>
    <row r="60" spans="1:25" x14ac:dyDescent="0.35">
      <c r="A60" s="160" t="s">
        <v>275</v>
      </c>
      <c r="B60" s="154" t="s">
        <v>58</v>
      </c>
      <c r="C60" s="160" t="s">
        <v>276</v>
      </c>
      <c r="E60" s="153" t="s">
        <v>275</v>
      </c>
      <c r="F60" s="154" t="s">
        <v>61</v>
      </c>
      <c r="G60" s="155" t="s">
        <v>277</v>
      </c>
      <c r="J60" s="153" t="s">
        <v>275</v>
      </c>
      <c r="K60" s="154" t="s">
        <v>58</v>
      </c>
      <c r="L60" s="154" t="s">
        <v>276</v>
      </c>
      <c r="M60" s="154" t="s">
        <v>384</v>
      </c>
      <c r="N60" s="154" t="s">
        <v>494</v>
      </c>
      <c r="O60" s="154" t="s">
        <v>495</v>
      </c>
      <c r="P60" s="155" t="s">
        <v>496</v>
      </c>
      <c r="S60" s="153" t="s">
        <v>275</v>
      </c>
      <c r="T60" s="154" t="s">
        <v>61</v>
      </c>
      <c r="U60" s="154" t="s">
        <v>277</v>
      </c>
      <c r="V60" s="154" t="s">
        <v>384</v>
      </c>
      <c r="W60" s="154" t="s">
        <v>616</v>
      </c>
      <c r="X60" s="154"/>
      <c r="Y60" s="155" t="s">
        <v>617</v>
      </c>
    </row>
    <row r="61" spans="1:25" x14ac:dyDescent="0.35">
      <c r="A61" s="160" t="s">
        <v>279</v>
      </c>
      <c r="B61" s="154" t="s">
        <v>58</v>
      </c>
      <c r="C61" s="160" t="s">
        <v>280</v>
      </c>
      <c r="E61" s="153" t="s">
        <v>279</v>
      </c>
      <c r="F61" s="154" t="s">
        <v>61</v>
      </c>
      <c r="G61" s="155" t="s">
        <v>281</v>
      </c>
      <c r="J61" s="153" t="s">
        <v>279</v>
      </c>
      <c r="K61" s="154" t="s">
        <v>58</v>
      </c>
      <c r="L61" s="154" t="s">
        <v>280</v>
      </c>
      <c r="M61" s="154" t="s">
        <v>384</v>
      </c>
      <c r="N61" s="154" t="s">
        <v>497</v>
      </c>
      <c r="O61" s="154"/>
      <c r="P61" s="155" t="s">
        <v>498</v>
      </c>
      <c r="S61" s="153" t="s">
        <v>279</v>
      </c>
      <c r="T61" s="154" t="s">
        <v>61</v>
      </c>
      <c r="U61" s="154" t="s">
        <v>281</v>
      </c>
      <c r="V61" s="154" t="s">
        <v>384</v>
      </c>
      <c r="W61" s="154" t="s">
        <v>618</v>
      </c>
      <c r="X61" s="154"/>
      <c r="Y61" s="155" t="s">
        <v>619</v>
      </c>
    </row>
    <row r="62" spans="1:25" x14ac:dyDescent="0.35">
      <c r="A62" s="160" t="s">
        <v>282</v>
      </c>
      <c r="B62" s="154" t="s">
        <v>58</v>
      </c>
      <c r="C62" s="160" t="s">
        <v>283</v>
      </c>
      <c r="E62" s="153" t="s">
        <v>282</v>
      </c>
      <c r="F62" s="154" t="s">
        <v>61</v>
      </c>
      <c r="G62" s="155" t="s">
        <v>284</v>
      </c>
      <c r="J62" s="153" t="s">
        <v>282</v>
      </c>
      <c r="K62" s="154" t="s">
        <v>58</v>
      </c>
      <c r="L62" s="154" t="s">
        <v>283</v>
      </c>
      <c r="M62" s="154" t="s">
        <v>384</v>
      </c>
      <c r="N62" s="154" t="s">
        <v>499</v>
      </c>
      <c r="O62" s="154"/>
      <c r="P62" s="155" t="s">
        <v>500</v>
      </c>
      <c r="S62" s="153" t="s">
        <v>282</v>
      </c>
      <c r="T62" s="154" t="s">
        <v>61</v>
      </c>
      <c r="U62" s="154" t="s">
        <v>284</v>
      </c>
      <c r="V62" s="154" t="s">
        <v>384</v>
      </c>
      <c r="W62" s="154" t="s">
        <v>620</v>
      </c>
      <c r="X62" s="154"/>
      <c r="Y62" s="155" t="s">
        <v>621</v>
      </c>
    </row>
    <row r="63" spans="1:25" x14ac:dyDescent="0.35">
      <c r="A63" s="160" t="s">
        <v>286</v>
      </c>
      <c r="B63" s="154" t="s">
        <v>58</v>
      </c>
      <c r="C63" s="160" t="s">
        <v>287</v>
      </c>
      <c r="E63" s="153" t="s">
        <v>286</v>
      </c>
      <c r="F63" s="154" t="s">
        <v>61</v>
      </c>
      <c r="G63" s="155" t="s">
        <v>622</v>
      </c>
      <c r="J63" s="153" t="s">
        <v>286</v>
      </c>
      <c r="K63" s="154" t="s">
        <v>58</v>
      </c>
      <c r="L63" s="154" t="s">
        <v>287</v>
      </c>
      <c r="M63" s="154" t="s">
        <v>384</v>
      </c>
      <c r="N63" s="154" t="s">
        <v>501</v>
      </c>
      <c r="O63" s="154"/>
      <c r="P63" s="155" t="s">
        <v>502</v>
      </c>
      <c r="S63" s="153" t="s">
        <v>286</v>
      </c>
      <c r="T63" s="154" t="s">
        <v>61</v>
      </c>
      <c r="U63" s="154" t="s">
        <v>622</v>
      </c>
      <c r="V63" s="154" t="s">
        <v>423</v>
      </c>
      <c r="W63" s="154" t="s">
        <v>623</v>
      </c>
      <c r="X63" s="154" t="s">
        <v>624</v>
      </c>
      <c r="Y63" s="155" t="s">
        <v>625</v>
      </c>
    </row>
    <row r="64" spans="1:25" x14ac:dyDescent="0.35">
      <c r="A64" s="160" t="s">
        <v>288</v>
      </c>
      <c r="B64" s="154" t="s">
        <v>58</v>
      </c>
      <c r="C64" s="160" t="s">
        <v>289</v>
      </c>
      <c r="E64" s="153" t="s">
        <v>288</v>
      </c>
      <c r="F64" s="154" t="s">
        <v>61</v>
      </c>
      <c r="G64" s="155" t="s">
        <v>290</v>
      </c>
      <c r="J64" s="153" t="s">
        <v>288</v>
      </c>
      <c r="K64" s="154" t="s">
        <v>58</v>
      </c>
      <c r="L64" s="154" t="s">
        <v>289</v>
      </c>
      <c r="M64" s="154" t="s">
        <v>384</v>
      </c>
      <c r="N64" s="154" t="s">
        <v>503</v>
      </c>
      <c r="O64" s="154" t="s">
        <v>504</v>
      </c>
      <c r="P64" s="155" t="s">
        <v>505</v>
      </c>
      <c r="S64" s="153" t="s">
        <v>288</v>
      </c>
      <c r="T64" s="154" t="s">
        <v>61</v>
      </c>
      <c r="U64" s="154" t="s">
        <v>290</v>
      </c>
      <c r="V64" s="154" t="s">
        <v>384</v>
      </c>
      <c r="W64" s="154" t="s">
        <v>626</v>
      </c>
      <c r="X64" s="154"/>
      <c r="Y64" s="155" t="s">
        <v>627</v>
      </c>
    </row>
    <row r="65" spans="1:25" x14ac:dyDescent="0.35">
      <c r="A65" s="160" t="s">
        <v>292</v>
      </c>
      <c r="B65" s="154" t="s">
        <v>350</v>
      </c>
      <c r="C65" s="160" t="s">
        <v>359</v>
      </c>
      <c r="E65" s="153" t="s">
        <v>292</v>
      </c>
      <c r="F65" s="154" t="s">
        <v>61</v>
      </c>
      <c r="G65" s="155" t="s">
        <v>294</v>
      </c>
      <c r="J65" s="153" t="s">
        <v>292</v>
      </c>
      <c r="K65" s="154" t="s">
        <v>350</v>
      </c>
      <c r="L65" s="154" t="s">
        <v>293</v>
      </c>
      <c r="M65" s="154" t="s">
        <v>384</v>
      </c>
      <c r="N65" s="154" t="s">
        <v>506</v>
      </c>
      <c r="O65" s="154" t="s">
        <v>507</v>
      </c>
      <c r="P65" s="155" t="s">
        <v>508</v>
      </c>
      <c r="S65" s="153" t="s">
        <v>292</v>
      </c>
      <c r="T65" s="154" t="s">
        <v>61</v>
      </c>
      <c r="U65" s="154" t="s">
        <v>294</v>
      </c>
      <c r="V65" s="154" t="s">
        <v>384</v>
      </c>
      <c r="W65" s="154" t="s">
        <v>628</v>
      </c>
      <c r="X65" s="154" t="s">
        <v>629</v>
      </c>
      <c r="Y65" s="155" t="s">
        <v>630</v>
      </c>
    </row>
    <row r="66" spans="1:25" x14ac:dyDescent="0.35">
      <c r="A66" s="160" t="s">
        <v>296</v>
      </c>
      <c r="B66" s="154" t="s">
        <v>58</v>
      </c>
      <c r="C66" s="160" t="s">
        <v>293</v>
      </c>
      <c r="E66" s="153" t="s">
        <v>296</v>
      </c>
      <c r="F66" s="154" t="s">
        <v>349</v>
      </c>
      <c r="G66" s="155" t="s">
        <v>369</v>
      </c>
      <c r="J66" s="153" t="s">
        <v>296</v>
      </c>
      <c r="K66" s="154" t="s">
        <v>58</v>
      </c>
      <c r="L66" s="154" t="s">
        <v>293</v>
      </c>
      <c r="M66" s="154" t="s">
        <v>384</v>
      </c>
      <c r="N66" s="154" t="s">
        <v>506</v>
      </c>
      <c r="O66" s="154" t="s">
        <v>507</v>
      </c>
      <c r="P66" s="155" t="s">
        <v>508</v>
      </c>
      <c r="S66" s="153" t="s">
        <v>296</v>
      </c>
      <c r="T66" s="154" t="s">
        <v>349</v>
      </c>
      <c r="U66" s="154" t="s">
        <v>294</v>
      </c>
      <c r="V66" s="154" t="s">
        <v>384</v>
      </c>
      <c r="W66" s="154" t="s">
        <v>628</v>
      </c>
      <c r="X66" s="154" t="s">
        <v>629</v>
      </c>
      <c r="Y66" s="155" t="s">
        <v>630</v>
      </c>
    </row>
    <row r="67" spans="1:25" x14ac:dyDescent="0.35">
      <c r="A67" s="160" t="s">
        <v>298</v>
      </c>
      <c r="B67" s="154" t="s">
        <v>58</v>
      </c>
      <c r="C67" s="160" t="s">
        <v>299</v>
      </c>
      <c r="E67" s="153" t="s">
        <v>298</v>
      </c>
      <c r="F67" s="154" t="s">
        <v>61</v>
      </c>
      <c r="G67" s="155" t="s">
        <v>300</v>
      </c>
      <c r="J67" s="153" t="s">
        <v>298</v>
      </c>
      <c r="K67" s="154" t="s">
        <v>58</v>
      </c>
      <c r="L67" s="154" t="s">
        <v>299</v>
      </c>
      <c r="M67" s="154" t="s">
        <v>384</v>
      </c>
      <c r="N67" s="154" t="s">
        <v>509</v>
      </c>
      <c r="O67" s="154"/>
      <c r="P67" s="155" t="s">
        <v>510</v>
      </c>
      <c r="S67" s="153" t="s">
        <v>298</v>
      </c>
      <c r="T67" s="154" t="s">
        <v>61</v>
      </c>
      <c r="U67" s="154" t="s">
        <v>300</v>
      </c>
      <c r="V67" s="154" t="s">
        <v>384</v>
      </c>
      <c r="W67" s="154" t="s">
        <v>631</v>
      </c>
      <c r="X67" s="154"/>
      <c r="Y67" s="155" t="s">
        <v>632</v>
      </c>
    </row>
    <row r="68" spans="1:25" x14ac:dyDescent="0.35">
      <c r="A68" s="160" t="s">
        <v>301</v>
      </c>
      <c r="B68" s="154" t="s">
        <v>58</v>
      </c>
      <c r="C68" s="160" t="s">
        <v>302</v>
      </c>
      <c r="E68" s="153" t="s">
        <v>301</v>
      </c>
      <c r="F68" s="154" t="s">
        <v>61</v>
      </c>
      <c r="G68" s="155" t="s">
        <v>303</v>
      </c>
      <c r="J68" s="153" t="s">
        <v>301</v>
      </c>
      <c r="K68" s="154" t="s">
        <v>58</v>
      </c>
      <c r="L68" s="154" t="s">
        <v>302</v>
      </c>
      <c r="M68" s="154" t="s">
        <v>384</v>
      </c>
      <c r="N68" s="154" t="s">
        <v>511</v>
      </c>
      <c r="O68" s="154"/>
      <c r="P68" s="155" t="s">
        <v>512</v>
      </c>
      <c r="S68" s="153" t="s">
        <v>301</v>
      </c>
      <c r="T68" s="154" t="s">
        <v>61</v>
      </c>
      <c r="U68" s="154" t="s">
        <v>303</v>
      </c>
      <c r="V68" s="154" t="s">
        <v>384</v>
      </c>
      <c r="W68" s="154" t="s">
        <v>633</v>
      </c>
      <c r="X68" s="154"/>
      <c r="Y68" s="155" t="s">
        <v>634</v>
      </c>
    </row>
    <row r="69" spans="1:25" x14ac:dyDescent="0.35">
      <c r="A69" s="160" t="s">
        <v>304</v>
      </c>
      <c r="B69" s="154" t="s">
        <v>58</v>
      </c>
      <c r="C69" s="160" t="s">
        <v>305</v>
      </c>
      <c r="E69" s="153" t="s">
        <v>304</v>
      </c>
      <c r="F69" s="154" t="s">
        <v>61</v>
      </c>
      <c r="G69" s="155" t="s">
        <v>138</v>
      </c>
      <c r="J69" s="153" t="s">
        <v>304</v>
      </c>
      <c r="K69" s="154" t="s">
        <v>58</v>
      </c>
      <c r="L69" s="154" t="s">
        <v>305</v>
      </c>
      <c r="M69" s="154" t="s">
        <v>384</v>
      </c>
      <c r="N69" s="154" t="s">
        <v>513</v>
      </c>
      <c r="O69" s="154"/>
      <c r="P69" s="155" t="s">
        <v>514</v>
      </c>
      <c r="S69" s="153" t="s">
        <v>304</v>
      </c>
      <c r="T69" s="154" t="s">
        <v>61</v>
      </c>
      <c r="U69" s="154" t="s">
        <v>138</v>
      </c>
      <c r="V69" s="154" t="s">
        <v>384</v>
      </c>
      <c r="W69" s="154" t="s">
        <v>556</v>
      </c>
      <c r="X69" s="154"/>
      <c r="Y69" s="155" t="s">
        <v>557</v>
      </c>
    </row>
    <row r="70" spans="1:25" x14ac:dyDescent="0.35">
      <c r="A70" s="160" t="s">
        <v>307</v>
      </c>
      <c r="B70" s="154" t="s">
        <v>58</v>
      </c>
      <c r="C70" s="160" t="s">
        <v>308</v>
      </c>
      <c r="E70" s="156" t="s">
        <v>307</v>
      </c>
      <c r="F70" s="157" t="s">
        <v>61</v>
      </c>
      <c r="G70" s="158" t="s">
        <v>309</v>
      </c>
      <c r="J70" s="153" t="s">
        <v>307</v>
      </c>
      <c r="K70" s="154" t="s">
        <v>58</v>
      </c>
      <c r="L70" s="154" t="s">
        <v>308</v>
      </c>
      <c r="M70" s="154" t="s">
        <v>384</v>
      </c>
      <c r="N70" s="154" t="s">
        <v>515</v>
      </c>
      <c r="O70" s="154"/>
      <c r="P70" s="155" t="s">
        <v>516</v>
      </c>
      <c r="S70" s="153" t="s">
        <v>307</v>
      </c>
      <c r="T70" s="154" t="s">
        <v>61</v>
      </c>
      <c r="U70" s="154" t="s">
        <v>309</v>
      </c>
      <c r="V70" s="154" t="s">
        <v>384</v>
      </c>
      <c r="W70" s="154" t="s">
        <v>635</v>
      </c>
      <c r="X70" s="154"/>
      <c r="Y70" s="155" t="s">
        <v>636</v>
      </c>
    </row>
    <row r="71" spans="1:25" x14ac:dyDescent="0.35">
      <c r="A71" s="160" t="s">
        <v>311</v>
      </c>
      <c r="B71" s="154" t="s">
        <v>58</v>
      </c>
      <c r="C71" s="160" t="s">
        <v>312</v>
      </c>
      <c r="E71" s="153" t="s">
        <v>311</v>
      </c>
      <c r="F71" s="154" t="s">
        <v>61</v>
      </c>
      <c r="G71" s="154" t="s">
        <v>313</v>
      </c>
      <c r="J71" s="156" t="s">
        <v>311</v>
      </c>
      <c r="K71" s="157" t="s">
        <v>58</v>
      </c>
      <c r="L71" s="157" t="s">
        <v>312</v>
      </c>
      <c r="M71" s="157" t="s">
        <v>384</v>
      </c>
      <c r="N71" s="157" t="s">
        <v>517</v>
      </c>
      <c r="O71" s="157" t="s">
        <v>518</v>
      </c>
      <c r="P71" s="158" t="s">
        <v>519</v>
      </c>
      <c r="S71" s="153" t="s">
        <v>311</v>
      </c>
      <c r="T71" s="154" t="s">
        <v>61</v>
      </c>
      <c r="U71" s="154" t="s">
        <v>313</v>
      </c>
      <c r="V71" s="154" t="s">
        <v>384</v>
      </c>
      <c r="W71" s="154" t="s">
        <v>637</v>
      </c>
      <c r="X71" s="154"/>
      <c r="Y71" s="155" t="s">
        <v>638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3DFFE-1E08-4CC3-8900-83A5ED97DE2A}">
  <dimension ref="A1:S122"/>
  <sheetViews>
    <sheetView topLeftCell="F1" workbookViewId="0">
      <selection activeCell="K42" sqref="K42"/>
    </sheetView>
  </sheetViews>
  <sheetFormatPr defaultColWidth="9.08984375" defaultRowHeight="12.5" x14ac:dyDescent="0.25"/>
  <cols>
    <col min="1" max="1" width="18.08984375" style="1" customWidth="1"/>
    <col min="2" max="2" width="26.7265625" style="1" customWidth="1"/>
    <col min="3" max="3" width="29.08984375" style="1" customWidth="1"/>
    <col min="4" max="4" width="5.7265625" style="44" customWidth="1"/>
    <col min="5" max="5" width="25.6328125" style="36" customWidth="1"/>
    <col min="6" max="6" width="9.453125" style="45" customWidth="1"/>
    <col min="7" max="7" width="8.7265625" style="45" customWidth="1"/>
    <col min="8" max="8" width="9.26953125" style="2" customWidth="1"/>
    <col min="9" max="10" width="5.90625" style="46" customWidth="1"/>
    <col min="11" max="11" width="65.54296875" style="1" customWidth="1"/>
    <col min="12" max="12" width="16" style="1" customWidth="1"/>
    <col min="13" max="13" width="4" style="1" customWidth="1"/>
    <col min="14" max="14" width="7.90625" style="54" bestFit="1" customWidth="1"/>
    <col min="15" max="15" width="13.90625" style="1" customWidth="1"/>
    <col min="16" max="16" width="69.26953125" style="57" customWidth="1"/>
    <col min="17" max="17" width="10.90625" style="1" bestFit="1" customWidth="1"/>
    <col min="18" max="16384" width="9.08984375" style="1"/>
  </cols>
  <sheetData>
    <row r="1" spans="1:19" s="37" customFormat="1" ht="15.5" x14ac:dyDescent="0.35">
      <c r="A1" s="37" t="s">
        <v>66</v>
      </c>
      <c r="B1" s="37" t="s">
        <v>67</v>
      </c>
      <c r="C1" s="37" t="s">
        <v>68</v>
      </c>
      <c r="D1" s="38" t="s">
        <v>69</v>
      </c>
      <c r="E1" s="39" t="s">
        <v>70</v>
      </c>
      <c r="F1" s="40" t="s">
        <v>71</v>
      </c>
      <c r="G1" s="40" t="s">
        <v>72</v>
      </c>
      <c r="H1" s="41" t="s">
        <v>763</v>
      </c>
      <c r="I1" s="42" t="s">
        <v>73</v>
      </c>
      <c r="J1" s="42" t="s">
        <v>74</v>
      </c>
      <c r="K1" s="43" t="s">
        <v>75</v>
      </c>
      <c r="L1" s="37" t="s">
        <v>76</v>
      </c>
      <c r="M1" s="53"/>
      <c r="N1" s="347" t="s">
        <v>326</v>
      </c>
      <c r="O1" s="347"/>
      <c r="P1" s="347"/>
      <c r="Q1" s="347"/>
      <c r="S1" s="148" t="s">
        <v>334</v>
      </c>
    </row>
    <row r="2" spans="1:19" ht="13" x14ac:dyDescent="0.3">
      <c r="A2" s="1" t="s">
        <v>3</v>
      </c>
      <c r="D2" s="44">
        <v>21</v>
      </c>
      <c r="E2" s="186" t="s">
        <v>757</v>
      </c>
      <c r="F2" s="187">
        <v>45193</v>
      </c>
      <c r="G2" s="187">
        <v>45206</v>
      </c>
      <c r="H2" s="188">
        <v>2023</v>
      </c>
      <c r="I2" s="46">
        <v>0</v>
      </c>
      <c r="J2" s="46">
        <f>I2+15</f>
        <v>15</v>
      </c>
      <c r="K2" s="47" t="s">
        <v>85</v>
      </c>
      <c r="L2" s="48">
        <v>0</v>
      </c>
      <c r="N2" s="59" t="s">
        <v>18</v>
      </c>
      <c r="O2" s="52" t="s">
        <v>322</v>
      </c>
      <c r="P2" s="60" t="s">
        <v>323</v>
      </c>
      <c r="Q2" s="52" t="s">
        <v>324</v>
      </c>
    </row>
    <row r="3" spans="1:19" x14ac:dyDescent="0.25">
      <c r="A3" s="1" t="s">
        <v>78</v>
      </c>
      <c r="B3" s="1" t="str">
        <f>IF(ISNA(VLOOKUP($A3,'TC AO Data dump'!$A:$C,3,FALSE)),"",(VLOOKUP($A3,'TC AO Data dump'!$A:$C,3,FALSE)))</f>
        <v>Rodriguez, Mike</v>
      </c>
      <c r="C3" s="1" t="str">
        <f>IF(ISNA(VLOOKUP($A3,'TC AO Data dump'!$E:$G,3,FALSE)),"",(VLOOKUP($A3,'TC AO Data dump'!$E:$G,3,FALSE)))</f>
        <v>Tarner, Theresa L</v>
      </c>
      <c r="D3" s="44">
        <v>22</v>
      </c>
      <c r="E3" s="186" t="s">
        <v>758</v>
      </c>
      <c r="F3" s="187">
        <v>45207</v>
      </c>
      <c r="G3" s="187">
        <v>45220</v>
      </c>
      <c r="H3" s="188">
        <v>2023</v>
      </c>
      <c r="I3" s="46">
        <f>IF(MOD(I2,100)=45,I2+55,I2+15)</f>
        <v>15</v>
      </c>
      <c r="J3" s="46">
        <f>IF(MOD(J2,100)=45,J2+55,J2+15)</f>
        <v>30</v>
      </c>
      <c r="K3" s="47" t="s">
        <v>89</v>
      </c>
      <c r="L3" s="48">
        <v>0.25</v>
      </c>
      <c r="N3" s="54">
        <v>44821</v>
      </c>
      <c r="O3" s="1" t="s">
        <v>328</v>
      </c>
      <c r="P3" s="58" t="s">
        <v>325</v>
      </c>
      <c r="Q3" s="1" t="s">
        <v>327</v>
      </c>
    </row>
    <row r="4" spans="1:19" x14ac:dyDescent="0.25">
      <c r="A4" s="1" t="s">
        <v>82</v>
      </c>
      <c r="B4" s="1" t="str">
        <f>IF(ISNA(VLOOKUP($A4,'TC AO Data dump'!$A:$C,3,FALSE)),"",(VLOOKUP($A4,'TC AO Data dump'!$A:$C,3,FALSE)))</f>
        <v>Lacey, Ronda H</v>
      </c>
      <c r="C4" s="1" t="str">
        <f>IF(ISNA(VLOOKUP($A4,'TC AO Data dump'!$E:$G,3,FALSE)),"",(VLOOKUP($A4,'TC AO Data dump'!$E:$G,3,FALSE)))</f>
        <v>Carroll, Sean P</v>
      </c>
      <c r="D4" s="44">
        <v>23</v>
      </c>
      <c r="E4" s="186" t="s">
        <v>759</v>
      </c>
      <c r="F4" s="187">
        <v>45221</v>
      </c>
      <c r="G4" s="187">
        <v>45234</v>
      </c>
      <c r="H4" s="188">
        <v>2023</v>
      </c>
      <c r="I4" s="46">
        <f t="shared" ref="I4:J19" si="0">IF(MOD(I3,100)=45,I3+55,I3+15)</f>
        <v>30</v>
      </c>
      <c r="J4" s="46">
        <f t="shared" si="0"/>
        <v>45</v>
      </c>
      <c r="K4" s="47" t="s">
        <v>92</v>
      </c>
      <c r="L4" s="48">
        <v>0.5</v>
      </c>
      <c r="N4" s="54">
        <v>44824</v>
      </c>
      <c r="O4" s="1" t="s">
        <v>336</v>
      </c>
      <c r="P4" s="57" t="s">
        <v>337</v>
      </c>
      <c r="Q4" s="1" t="s">
        <v>338</v>
      </c>
    </row>
    <row r="5" spans="1:19" x14ac:dyDescent="0.25">
      <c r="A5" s="1" t="s">
        <v>86</v>
      </c>
      <c r="B5" s="1" t="str">
        <f>IF(ISNA(VLOOKUP($A5,'TC AO Data dump'!$A:$C,3,FALSE)),"",(VLOOKUP($A5,'TC AO Data dump'!$A:$C,3,FALSE)))</f>
        <v>White, Steven J</v>
      </c>
      <c r="C5" s="1" t="str">
        <f>IF(ISNA(VLOOKUP($A5,'TC AO Data dump'!$E:$G,3,FALSE)),"",(VLOOKUP($A5,'TC AO Data dump'!$E:$G,3,FALSE)))</f>
        <v>Nelson-Jeffress, Julie</v>
      </c>
      <c r="D5" s="44">
        <v>24</v>
      </c>
      <c r="E5" s="186" t="s">
        <v>760</v>
      </c>
      <c r="F5" s="187">
        <v>45235</v>
      </c>
      <c r="G5" s="187">
        <v>45248</v>
      </c>
      <c r="H5" s="188">
        <v>2023</v>
      </c>
      <c r="I5" s="46">
        <f t="shared" si="0"/>
        <v>45</v>
      </c>
      <c r="J5" s="46">
        <f t="shared" si="0"/>
        <v>100</v>
      </c>
      <c r="K5" s="47" t="s">
        <v>95</v>
      </c>
      <c r="L5" s="48">
        <v>0.75</v>
      </c>
      <c r="N5" s="54">
        <v>44826</v>
      </c>
      <c r="O5" s="1" t="s">
        <v>339</v>
      </c>
      <c r="P5" s="57" t="s">
        <v>340</v>
      </c>
      <c r="Q5" s="1" t="s">
        <v>341</v>
      </c>
    </row>
    <row r="6" spans="1:19" x14ac:dyDescent="0.25">
      <c r="A6" s="1" t="s">
        <v>90</v>
      </c>
      <c r="B6" s="1" t="str">
        <f>IF(ISNA(VLOOKUP($A6,'TC AO Data dump'!$A:$C,3,FALSE)),"",(VLOOKUP($A6,'TC AO Data dump'!$A:$C,3,FALSE)))</f>
        <v>Tackett, Timothy W</v>
      </c>
      <c r="C6" s="1" t="str">
        <f>IF(ISNA(VLOOKUP($A6,'TC AO Data dump'!$E:$G,3,FALSE)),"",(VLOOKUP($A6,'TC AO Data dump'!$E:$G,3,FALSE)))</f>
        <v>Garson, Lyn T (ACTING)</v>
      </c>
      <c r="D6" s="44">
        <v>25</v>
      </c>
      <c r="E6" s="186" t="s">
        <v>761</v>
      </c>
      <c r="F6" s="187">
        <v>45249</v>
      </c>
      <c r="G6" s="187">
        <v>45262</v>
      </c>
      <c r="H6" s="188">
        <v>2023</v>
      </c>
      <c r="I6" s="46">
        <f t="shared" si="0"/>
        <v>100</v>
      </c>
      <c r="J6" s="46">
        <f t="shared" si="0"/>
        <v>115</v>
      </c>
      <c r="K6" s="47" t="s">
        <v>98</v>
      </c>
      <c r="L6" s="48">
        <v>1</v>
      </c>
      <c r="N6" s="54">
        <v>44892</v>
      </c>
      <c r="O6" s="1" t="s">
        <v>339</v>
      </c>
      <c r="P6" s="57" t="s">
        <v>342</v>
      </c>
      <c r="Q6" s="1" t="s">
        <v>343</v>
      </c>
    </row>
    <row r="7" spans="1:19" x14ac:dyDescent="0.25">
      <c r="A7" s="1" t="s">
        <v>93</v>
      </c>
      <c r="B7" s="1" t="str">
        <f>IF(ISNA(VLOOKUP($A7,'TC AO Data dump'!$A:$C,3,FALSE)),"",(VLOOKUP($A7,'TC AO Data dump'!$A:$C,3,FALSE)))</f>
        <v>Norling, Michael A</v>
      </c>
      <c r="C7" s="1" t="str">
        <f>IF(ISNA(VLOOKUP($A7,'TC AO Data dump'!$E:$G,3,FALSE)),"",(VLOOKUP($A7,'TC AO Data dump'!$E:$G,3,FALSE)))</f>
        <v>Napp, Kevin J (ACTING)</v>
      </c>
      <c r="D7" s="44">
        <v>26</v>
      </c>
      <c r="E7" s="186" t="s">
        <v>762</v>
      </c>
      <c r="F7" s="187">
        <v>45263</v>
      </c>
      <c r="G7" s="187">
        <v>45276</v>
      </c>
      <c r="H7" s="188">
        <v>2023</v>
      </c>
      <c r="I7" s="46">
        <f t="shared" si="0"/>
        <v>115</v>
      </c>
      <c r="J7" s="46">
        <f t="shared" si="0"/>
        <v>130</v>
      </c>
      <c r="K7" s="47" t="s">
        <v>102</v>
      </c>
      <c r="L7" s="48">
        <v>1.25</v>
      </c>
      <c r="N7" s="54">
        <v>44929</v>
      </c>
      <c r="O7" s="1" t="s">
        <v>339</v>
      </c>
      <c r="P7" s="57" t="s">
        <v>371</v>
      </c>
      <c r="Q7" s="1" t="s">
        <v>374</v>
      </c>
    </row>
    <row r="8" spans="1:19" x14ac:dyDescent="0.25">
      <c r="A8" s="1" t="s">
        <v>96</v>
      </c>
      <c r="B8" s="1" t="str">
        <f>IF(ISNA(VLOOKUP($A8,'TC AO Data dump'!$A:$C,3,FALSE)),"",(VLOOKUP($A8,'TC AO Data dump'!$A:$C,3,FALSE)))</f>
        <v>O'Connell, Roberta A (ACTING)</v>
      </c>
      <c r="C8" s="1" t="str">
        <f>IF(ISNA(VLOOKUP($A8,'TC AO Data dump'!$E:$G,3,FALSE)),"",(VLOOKUP($A8,'TC AO Data dump'!$E:$G,3,FALSE)))</f>
        <v>Janssen, Donna K</v>
      </c>
      <c r="D8" s="44">
        <v>1</v>
      </c>
      <c r="E8" s="186" t="s">
        <v>764</v>
      </c>
      <c r="F8" s="187">
        <v>45277</v>
      </c>
      <c r="G8" s="187">
        <v>45290</v>
      </c>
      <c r="H8" s="188">
        <v>2023</v>
      </c>
      <c r="I8" s="46">
        <f t="shared" si="0"/>
        <v>130</v>
      </c>
      <c r="J8" s="46">
        <f t="shared" si="0"/>
        <v>145</v>
      </c>
      <c r="K8" s="47" t="s">
        <v>106</v>
      </c>
      <c r="L8" s="48">
        <v>1.5</v>
      </c>
      <c r="N8" s="54">
        <v>44934</v>
      </c>
      <c r="O8" s="1" t="s">
        <v>375</v>
      </c>
      <c r="P8" s="57" t="s">
        <v>378</v>
      </c>
      <c r="Q8" s="1" t="s">
        <v>376</v>
      </c>
    </row>
    <row r="9" spans="1:19" x14ac:dyDescent="0.25">
      <c r="A9" s="1" t="s">
        <v>99</v>
      </c>
      <c r="B9" s="1" t="str">
        <f>IF(ISNA(VLOOKUP($A9,'TC AO Data dump'!$A:$C,3,FALSE)),"",(VLOOKUP($A9,'TC AO Data dump'!$A:$C,3,FALSE)))</f>
        <v>Wyatt, Donald R</v>
      </c>
      <c r="C9" s="1" t="str">
        <f>IF(ISNA(VLOOKUP($A9,'TC AO Data dump'!$E:$G,3,FALSE)),"",(VLOOKUP($A9,'TC AO Data dump'!$E:$G,3,FALSE)))</f>
        <v>Martin, Sheila A</v>
      </c>
      <c r="D9" s="44">
        <v>2</v>
      </c>
      <c r="E9" s="186" t="s">
        <v>765</v>
      </c>
      <c r="F9" s="187">
        <v>45291</v>
      </c>
      <c r="G9" s="187">
        <v>45304</v>
      </c>
      <c r="H9" s="188">
        <v>2024</v>
      </c>
      <c r="I9" s="46">
        <f t="shared" si="0"/>
        <v>145</v>
      </c>
      <c r="J9" s="46">
        <f t="shared" si="0"/>
        <v>200</v>
      </c>
      <c r="K9" s="47" t="s">
        <v>81</v>
      </c>
      <c r="L9" s="48">
        <v>1.75</v>
      </c>
      <c r="N9" s="54">
        <v>44974</v>
      </c>
      <c r="O9" s="1" t="s">
        <v>339</v>
      </c>
      <c r="P9" s="57" t="s">
        <v>379</v>
      </c>
      <c r="Q9" s="1" t="s">
        <v>698</v>
      </c>
    </row>
    <row r="10" spans="1:19" x14ac:dyDescent="0.25">
      <c r="A10" s="1" t="s">
        <v>103</v>
      </c>
      <c r="B10" s="1" t="str">
        <f>IF(ISNA(VLOOKUP($A10,'TC AO Data dump'!$A:$C,3,FALSE)),"",(VLOOKUP($A10,'TC AO Data dump'!$A:$C,3,FALSE)))</f>
        <v>Smith, Michael D</v>
      </c>
      <c r="C10" s="1" t="str">
        <f>IF(ISNA(VLOOKUP($A10,'TC AO Data dump'!$E:$G,3,FALSE)),"",(VLOOKUP($A10,'TC AO Data dump'!$E:$G,3,FALSE)))</f>
        <v>Mcgee, Victoria J</v>
      </c>
      <c r="D10" s="44">
        <v>3</v>
      </c>
      <c r="E10" s="186" t="s">
        <v>766</v>
      </c>
      <c r="F10" s="187">
        <v>45305</v>
      </c>
      <c r="G10" s="187">
        <v>45318</v>
      </c>
      <c r="H10" s="188">
        <v>2024</v>
      </c>
      <c r="I10" s="46">
        <f t="shared" si="0"/>
        <v>200</v>
      </c>
      <c r="J10" s="46">
        <f t="shared" si="0"/>
        <v>215</v>
      </c>
      <c r="K10" s="47" t="s">
        <v>77</v>
      </c>
      <c r="L10" s="48">
        <v>2</v>
      </c>
      <c r="N10" s="54">
        <v>45157</v>
      </c>
      <c r="O10" s="1" t="s">
        <v>339</v>
      </c>
      <c r="P10" s="57" t="s">
        <v>805</v>
      </c>
      <c r="Q10" s="1" t="s">
        <v>699</v>
      </c>
    </row>
    <row r="11" spans="1:19" x14ac:dyDescent="0.25">
      <c r="A11" s="1" t="s">
        <v>107</v>
      </c>
      <c r="B11" s="1" t="str">
        <f>IF(ISNA(VLOOKUP($A11,'TC AO Data dump'!$A:$C,3,FALSE)),"",(VLOOKUP($A11,'TC AO Data dump'!$A:$C,3,FALSE)))</f>
        <v>Jacoby, Irving</v>
      </c>
      <c r="C11" s="1" t="str">
        <f>IF(ISNA(VLOOKUP($A11,'TC AO Data dump'!$E:$G,3,FALSE)),"",(VLOOKUP($A11,'TC AO Data dump'!$E:$G,3,FALSE)))</f>
        <v>Lee, Lisa W</v>
      </c>
      <c r="D11" s="44">
        <v>4</v>
      </c>
      <c r="E11" s="186" t="s">
        <v>767</v>
      </c>
      <c r="F11" s="187">
        <v>45319</v>
      </c>
      <c r="G11" s="187">
        <v>45332</v>
      </c>
      <c r="H11" s="188">
        <v>2024</v>
      </c>
      <c r="I11" s="46">
        <f t="shared" si="0"/>
        <v>215</v>
      </c>
      <c r="J11" s="46">
        <f t="shared" si="0"/>
        <v>230</v>
      </c>
      <c r="K11" s="47" t="s">
        <v>110</v>
      </c>
      <c r="L11" s="48">
        <v>2.25</v>
      </c>
      <c r="N11" s="54">
        <v>45170</v>
      </c>
      <c r="O11" s="1" t="s">
        <v>784</v>
      </c>
      <c r="P11" s="57" t="s">
        <v>754</v>
      </c>
      <c r="Q11" s="1" t="s">
        <v>755</v>
      </c>
    </row>
    <row r="12" spans="1:19" x14ac:dyDescent="0.25">
      <c r="A12" s="1" t="s">
        <v>111</v>
      </c>
      <c r="B12" s="1" t="str">
        <f>IF(ISNA(VLOOKUP($A12,'TC AO Data dump'!$A:$C,3,FALSE)),"",(VLOOKUP($A12,'TC AO Data dump'!$A:$C,3,FALSE)))</f>
        <v>Jacoby, Irving (ACTING)</v>
      </c>
      <c r="C12" s="1" t="str">
        <f>IF(ISNA(VLOOKUP($A12,'TC AO Data dump'!$E:$G,3,FALSE)),"",(VLOOKUP($A12,'TC AO Data dump'!$E:$G,3,FALSE)))</f>
        <v>Mccowan, Kristen A</v>
      </c>
      <c r="D12" s="44">
        <v>5</v>
      </c>
      <c r="E12" s="186" t="s">
        <v>768</v>
      </c>
      <c r="F12" s="187">
        <v>45333</v>
      </c>
      <c r="G12" s="187">
        <v>45346</v>
      </c>
      <c r="H12" s="188">
        <v>2024</v>
      </c>
      <c r="I12" s="46">
        <f t="shared" si="0"/>
        <v>230</v>
      </c>
      <c r="J12" s="46">
        <f t="shared" si="0"/>
        <v>245</v>
      </c>
      <c r="K12" s="47" t="s">
        <v>113</v>
      </c>
      <c r="L12" s="48">
        <v>2.5</v>
      </c>
      <c r="N12" s="54">
        <v>45173</v>
      </c>
      <c r="O12" s="1" t="s">
        <v>784</v>
      </c>
      <c r="P12" s="57" t="s">
        <v>785</v>
      </c>
      <c r="Q12" s="1" t="s">
        <v>786</v>
      </c>
    </row>
    <row r="13" spans="1:19" x14ac:dyDescent="0.25">
      <c r="A13" s="1" t="s">
        <v>114</v>
      </c>
      <c r="B13" s="1" t="str">
        <f>IF(ISNA(VLOOKUP($A13,'TC AO Data dump'!$A:$C,3,FALSE)),"",(VLOOKUP($A13,'TC AO Data dump'!$A:$C,3,FALSE)))</f>
        <v>Ospital, John</v>
      </c>
      <c r="C13" s="1" t="str">
        <f>IF(ISNA(VLOOKUP($A13,'TC AO Data dump'!$E:$G,3,FALSE)),"",(VLOOKUP($A13,'TC AO Data dump'!$E:$G,3,FALSE)))</f>
        <v>Krick, Jeannie A</v>
      </c>
      <c r="D13" s="44">
        <v>6</v>
      </c>
      <c r="E13" s="186" t="s">
        <v>769</v>
      </c>
      <c r="F13" s="187">
        <v>45347</v>
      </c>
      <c r="G13" s="187">
        <v>45360</v>
      </c>
      <c r="H13" s="188">
        <v>2024</v>
      </c>
      <c r="I13" s="46">
        <f t="shared" si="0"/>
        <v>245</v>
      </c>
      <c r="J13" s="46">
        <f t="shared" si="0"/>
        <v>300</v>
      </c>
      <c r="K13" s="47" t="s">
        <v>116</v>
      </c>
      <c r="L13" s="48">
        <v>2.75</v>
      </c>
      <c r="N13" s="54">
        <v>45210</v>
      </c>
      <c r="O13" s="1" t="s">
        <v>784</v>
      </c>
      <c r="P13" s="57" t="s">
        <v>806</v>
      </c>
      <c r="Q13" s="1" t="s">
        <v>807</v>
      </c>
    </row>
    <row r="14" spans="1:19" x14ac:dyDescent="0.25">
      <c r="A14" s="1" t="s">
        <v>117</v>
      </c>
      <c r="B14" s="1" t="str">
        <f>IF(ISNA(VLOOKUP($A14,'TC AO Data dump'!$A:$C,3,FALSE)),"",(VLOOKUP($A14,'TC AO Data dump'!$A:$C,3,FALSE)))</f>
        <v>Andersen, Clinton J</v>
      </c>
      <c r="C14" s="1" t="str">
        <f>IF(ISNA(VLOOKUP($A14,'TC AO Data dump'!$E:$G,3,FALSE)),"",(VLOOKUP($A14,'TC AO Data dump'!$E:$G,3,FALSE)))</f>
        <v>Gaynor, Dawn M</v>
      </c>
      <c r="D14" s="44">
        <v>7</v>
      </c>
      <c r="E14" s="186" t="s">
        <v>770</v>
      </c>
      <c r="F14" s="187">
        <v>45361</v>
      </c>
      <c r="G14" s="187">
        <v>45374</v>
      </c>
      <c r="H14" s="188">
        <v>2024</v>
      </c>
      <c r="I14" s="46">
        <f t="shared" si="0"/>
        <v>300</v>
      </c>
      <c r="J14" s="46">
        <f t="shared" si="0"/>
        <v>315</v>
      </c>
      <c r="K14" s="47" t="s">
        <v>120</v>
      </c>
      <c r="L14" s="48">
        <v>3</v>
      </c>
      <c r="N14" s="54">
        <v>45230</v>
      </c>
      <c r="O14" s="1" t="s">
        <v>784</v>
      </c>
      <c r="P14" s="57" t="s">
        <v>823</v>
      </c>
      <c r="Q14" s="1" t="s">
        <v>824</v>
      </c>
    </row>
    <row r="15" spans="1:19" x14ac:dyDescent="0.25">
      <c r="A15" s="1" t="s">
        <v>121</v>
      </c>
      <c r="B15" s="1" t="str">
        <f>IF(ISNA(VLOOKUP($A15,'TC AO Data dump'!$A:$C,3,FALSE)),"",(VLOOKUP($A15,'TC AO Data dump'!$A:$C,3,FALSE)))</f>
        <v>Scherschel, Marc E</v>
      </c>
      <c r="C15" s="1" t="str">
        <f>IF(ISNA(VLOOKUP($A15,'TC AO Data dump'!$E:$G,3,FALSE)),"",(VLOOKUP($A15,'TC AO Data dump'!$E:$G,3,FALSE)))</f>
        <v>Larson, Cynthia L</v>
      </c>
      <c r="D15" s="44">
        <v>8</v>
      </c>
      <c r="E15" s="186" t="s">
        <v>771</v>
      </c>
      <c r="F15" s="187">
        <v>45375</v>
      </c>
      <c r="G15" s="187">
        <v>45388</v>
      </c>
      <c r="H15" s="188">
        <v>2024</v>
      </c>
      <c r="I15" s="46">
        <f t="shared" si="0"/>
        <v>315</v>
      </c>
      <c r="J15" s="46">
        <f t="shared" si="0"/>
        <v>330</v>
      </c>
      <c r="K15" s="47" t="s">
        <v>124</v>
      </c>
      <c r="L15" s="48">
        <v>3.25</v>
      </c>
    </row>
    <row r="16" spans="1:19" x14ac:dyDescent="0.25">
      <c r="A16" s="1" t="s">
        <v>125</v>
      </c>
      <c r="B16" s="1" t="str">
        <f>IF(ISNA(VLOOKUP($A16,'TC AO Data dump'!$A:$C,3,FALSE)),"",(VLOOKUP($A16,'TC AO Data dump'!$A:$C,3,FALSE)))</f>
        <v>Hayes, Lynn C</v>
      </c>
      <c r="C16" s="1" t="str">
        <f>IF(ISNA(VLOOKUP($A16,'TC AO Data dump'!$E:$G,3,FALSE)),"",(VLOOKUP($A16,'TC AO Data dump'!$E:$G,3,FALSE)))</f>
        <v>Pagano, Kristine M</v>
      </c>
      <c r="D16" s="44">
        <v>9</v>
      </c>
      <c r="E16" s="186" t="s">
        <v>772</v>
      </c>
      <c r="F16" s="187">
        <v>45389</v>
      </c>
      <c r="G16" s="187">
        <v>45402</v>
      </c>
      <c r="H16" s="188">
        <v>2024</v>
      </c>
      <c r="I16" s="46">
        <f t="shared" si="0"/>
        <v>330</v>
      </c>
      <c r="J16" s="46">
        <f t="shared" si="0"/>
        <v>345</v>
      </c>
      <c r="K16" s="47" t="s">
        <v>128</v>
      </c>
      <c r="L16" s="48">
        <v>3.5</v>
      </c>
    </row>
    <row r="17" spans="1:13" x14ac:dyDescent="0.25">
      <c r="A17" s="1" t="s">
        <v>129</v>
      </c>
      <c r="B17" s="1" t="str">
        <f>IF(ISNA(VLOOKUP($A17,'TC AO Data dump'!$A:$C,3,FALSE)),"",(VLOOKUP($A17,'TC AO Data dump'!$A:$C,3,FALSE)))</f>
        <v>Mangum, Carl H</v>
      </c>
      <c r="C17" s="1" t="str">
        <f>IF(ISNA(VLOOKUP($A17,'TC AO Data dump'!$E:$G,3,FALSE)),"",(VLOOKUP($A17,'TC AO Data dump'!$E:$G,3,FALSE)))</f>
        <v>Turnage, Shana L</v>
      </c>
      <c r="D17" s="44">
        <v>10</v>
      </c>
      <c r="E17" s="186" t="s">
        <v>773</v>
      </c>
      <c r="F17" s="187">
        <v>45403</v>
      </c>
      <c r="G17" s="187">
        <v>45416</v>
      </c>
      <c r="H17" s="188">
        <v>2024</v>
      </c>
      <c r="I17" s="46">
        <f t="shared" si="0"/>
        <v>345</v>
      </c>
      <c r="J17" s="46">
        <f t="shared" si="0"/>
        <v>400</v>
      </c>
      <c r="K17" s="47" t="s">
        <v>132</v>
      </c>
      <c r="L17" s="48">
        <v>3.75</v>
      </c>
    </row>
    <row r="18" spans="1:13" ht="13" x14ac:dyDescent="0.25">
      <c r="A18" s="1" t="s">
        <v>133</v>
      </c>
      <c r="B18" s="1" t="str">
        <f>IF(ISNA(VLOOKUP($A18,'TC AO Data dump'!$A:$C,3,FALSE)),"",(VLOOKUP($A18,'TC AO Data dump'!$A:$C,3,FALSE)))</f>
        <v>O'Neil, Michael E</v>
      </c>
      <c r="C18" s="1" t="str">
        <f>IF(ISNA(VLOOKUP($A18,'TC AO Data dump'!$E:$G,3,FALSE)),"",(VLOOKUP($A18,'TC AO Data dump'!$E:$G,3,FALSE)))</f>
        <v>Costigan, Kathleen A</v>
      </c>
      <c r="D18" s="44">
        <v>11</v>
      </c>
      <c r="E18" s="186" t="s">
        <v>774</v>
      </c>
      <c r="F18" s="187">
        <v>45417</v>
      </c>
      <c r="G18" s="187">
        <v>45430</v>
      </c>
      <c r="H18" s="188">
        <v>2024</v>
      </c>
      <c r="I18" s="46">
        <f t="shared" si="0"/>
        <v>400</v>
      </c>
      <c r="J18" s="46">
        <f t="shared" si="0"/>
        <v>415</v>
      </c>
      <c r="K18" s="47" t="s">
        <v>135</v>
      </c>
      <c r="L18" s="48">
        <v>4</v>
      </c>
      <c r="M18" s="49"/>
    </row>
    <row r="19" spans="1:13" x14ac:dyDescent="0.25">
      <c r="A19" s="1" t="s">
        <v>351</v>
      </c>
      <c r="B19" s="1" t="str">
        <f>IF(ISNA(VLOOKUP($A19,'TC AO Data dump'!$A:$C,3,FALSE)),"",(VLOOKUP($A19,'TC AO Data dump'!$A:$C,3,FALSE)))</f>
        <v>Hunt, David T (ACTING)</v>
      </c>
      <c r="C19" s="1" t="str">
        <f>IF(ISNA(VLOOKUP($A19,'TC AO Data dump'!$E:$G,3,FALSE)),"",(VLOOKUP($A19,'TC AO Data dump'!$E:$G,3,FALSE)))</f>
        <v>Salisburg, Barbara A</v>
      </c>
      <c r="D19" s="44">
        <v>12</v>
      </c>
      <c r="E19" s="186" t="s">
        <v>775</v>
      </c>
      <c r="F19" s="187">
        <v>45431</v>
      </c>
      <c r="G19" s="187">
        <v>45444</v>
      </c>
      <c r="H19" s="188">
        <v>2024</v>
      </c>
      <c r="I19" s="46">
        <f t="shared" si="0"/>
        <v>415</v>
      </c>
      <c r="J19" s="46">
        <f t="shared" si="0"/>
        <v>430</v>
      </c>
      <c r="K19" s="47" t="s">
        <v>139</v>
      </c>
      <c r="L19" s="48">
        <v>4.25</v>
      </c>
      <c r="M19" s="47"/>
    </row>
    <row r="20" spans="1:13" x14ac:dyDescent="0.25">
      <c r="A20" s="1" t="s">
        <v>136</v>
      </c>
      <c r="B20" s="1" t="str">
        <f>IF(ISNA(VLOOKUP($A20,'TC AO Data dump'!$A:$C,3,FALSE)),"",(VLOOKUP($A20,'TC AO Data dump'!$A:$C,3,FALSE)))</f>
        <v>Kauffman, Patricia J</v>
      </c>
      <c r="C20" s="1" t="str">
        <f>IF(ISNA(VLOOKUP($A20,'TC AO Data dump'!$E:$G,3,FALSE)),"",(VLOOKUP($A20,'TC AO Data dump'!$E:$G,3,FALSE)))</f>
        <v>Henley, Kathey J (ACTING)</v>
      </c>
      <c r="D20" s="44">
        <v>13</v>
      </c>
      <c r="E20" s="186" t="s">
        <v>776</v>
      </c>
      <c r="F20" s="187">
        <v>45445</v>
      </c>
      <c r="G20" s="187">
        <v>45458</v>
      </c>
      <c r="H20" s="188">
        <v>2024</v>
      </c>
      <c r="I20" s="46">
        <f t="shared" ref="I20:J35" si="1">IF(MOD(I19,100)=45,I19+55,I19+15)</f>
        <v>430</v>
      </c>
      <c r="J20" s="46">
        <f t="shared" si="1"/>
        <v>445</v>
      </c>
      <c r="K20" s="47" t="s">
        <v>142</v>
      </c>
      <c r="L20" s="48">
        <v>4.5</v>
      </c>
      <c r="M20" s="47"/>
    </row>
    <row r="21" spans="1:13" x14ac:dyDescent="0.25">
      <c r="A21" s="1" t="s">
        <v>140</v>
      </c>
      <c r="B21" s="1" t="str">
        <f>IF(ISNA(VLOOKUP($A21,'TC AO Data dump'!$A:$C,3,FALSE)),"",(VLOOKUP($A21,'TC AO Data dump'!$A:$C,3,FALSE)))</f>
        <v>O'Neil, Michael E</v>
      </c>
      <c r="C21" s="1" t="str">
        <f>IF(ISNA(VLOOKUP($A21,'TC AO Data dump'!$E:$G,3,FALSE)),"",(VLOOKUP($A21,'TC AO Data dump'!$E:$G,3,FALSE)))</f>
        <v>Plunk, Kimberly P</v>
      </c>
      <c r="D21" s="44">
        <v>14</v>
      </c>
      <c r="E21" s="186" t="s">
        <v>777</v>
      </c>
      <c r="F21" s="187">
        <v>45459</v>
      </c>
      <c r="G21" s="187">
        <v>45472</v>
      </c>
      <c r="H21" s="188">
        <v>2024</v>
      </c>
      <c r="I21" s="46">
        <f t="shared" si="1"/>
        <v>445</v>
      </c>
      <c r="J21" s="46">
        <f t="shared" si="1"/>
        <v>500</v>
      </c>
      <c r="K21" s="47" t="s">
        <v>146</v>
      </c>
      <c r="L21" s="48">
        <v>4.75</v>
      </c>
      <c r="M21" s="47"/>
    </row>
    <row r="22" spans="1:13" x14ac:dyDescent="0.25">
      <c r="A22" s="1" t="s">
        <v>143</v>
      </c>
      <c r="B22" s="1" t="str">
        <f>IF(ISNA(VLOOKUP($A22,'TC AO Data dump'!$A:$C,3,FALSE)),"",(VLOOKUP($A22,'TC AO Data dump'!$A:$C,3,FALSE)))</f>
        <v>Sebastian, Franklin N (ACTING)</v>
      </c>
      <c r="C22" s="1" t="str">
        <f>IF(ISNA(VLOOKUP($A22,'TC AO Data dump'!$E:$G,3,FALSE)),"",(VLOOKUP($A22,'TC AO Data dump'!$E:$G,3,FALSE)))</f>
        <v>Bamberger, Mike G (ACTING)</v>
      </c>
      <c r="D22" s="44">
        <v>15</v>
      </c>
      <c r="E22" s="186" t="s">
        <v>778</v>
      </c>
      <c r="F22" s="187">
        <v>45473</v>
      </c>
      <c r="G22" s="187">
        <v>45486</v>
      </c>
      <c r="H22" s="188">
        <v>2024</v>
      </c>
      <c r="I22" s="46">
        <f>IF(MOD(I21,100)=45,I21+55,I21+15)</f>
        <v>500</v>
      </c>
      <c r="J22" s="46">
        <f>IF(MOD(J21,100)=45,J21+55,J21+15)</f>
        <v>515</v>
      </c>
      <c r="K22" s="47" t="s">
        <v>150</v>
      </c>
      <c r="L22" s="48">
        <v>5</v>
      </c>
      <c r="M22" s="47"/>
    </row>
    <row r="23" spans="1:13" x14ac:dyDescent="0.25">
      <c r="A23" s="1" t="s">
        <v>147</v>
      </c>
      <c r="B23" s="1" t="str">
        <f>IF(ISNA(VLOOKUP($A23,'TC AO Data dump'!$A:$C,3,FALSE)),"",(VLOOKUP($A23,'TC AO Data dump'!$A:$C,3,FALSE)))</f>
        <v>Hunt, David T</v>
      </c>
      <c r="C23" s="1" t="str">
        <f>IF(ISNA(VLOOKUP($A23,'TC AO Data dump'!$E:$G,3,FALSE)),"",(VLOOKUP($A23,'TC AO Data dump'!$E:$G,3,FALSE)))</f>
        <v>Lipich, Richard T (ACTING)</v>
      </c>
      <c r="D23" s="44">
        <v>16</v>
      </c>
      <c r="E23" s="186" t="s">
        <v>779</v>
      </c>
      <c r="F23" s="187">
        <v>45487</v>
      </c>
      <c r="G23" s="187">
        <v>45500</v>
      </c>
      <c r="H23" s="188">
        <v>2024</v>
      </c>
      <c r="I23" s="46">
        <f t="shared" si="1"/>
        <v>515</v>
      </c>
      <c r="J23" s="46">
        <f t="shared" si="1"/>
        <v>530</v>
      </c>
      <c r="K23" s="47" t="s">
        <v>154</v>
      </c>
      <c r="L23" s="48">
        <v>5.25</v>
      </c>
      <c r="M23" s="47"/>
    </row>
    <row r="24" spans="1:13" x14ac:dyDescent="0.25">
      <c r="A24" s="1" t="s">
        <v>151</v>
      </c>
      <c r="B24" s="1" t="str">
        <f>IF(ISNA(VLOOKUP($A24,'TC AO Data dump'!$A:$C,3,FALSE)),"",(VLOOKUP($A24,'TC AO Data dump'!$A:$C,3,FALSE)))</f>
        <v>Smith, Charles D</v>
      </c>
      <c r="C24" s="1" t="str">
        <f>IF(ISNA(VLOOKUP($A24,'TC AO Data dump'!$E:$G,3,FALSE)),"",(VLOOKUP($A24,'TC AO Data dump'!$E:$G,3,FALSE)))</f>
        <v>Hawthorne, Jamie K</v>
      </c>
      <c r="D24" s="44">
        <v>17</v>
      </c>
      <c r="E24" s="186" t="s">
        <v>780</v>
      </c>
      <c r="F24" s="187">
        <v>45501</v>
      </c>
      <c r="G24" s="187">
        <v>45514</v>
      </c>
      <c r="H24" s="188">
        <v>2024</v>
      </c>
      <c r="I24" s="46">
        <f t="shared" si="1"/>
        <v>530</v>
      </c>
      <c r="J24" s="46">
        <f t="shared" si="1"/>
        <v>545</v>
      </c>
      <c r="K24" s="47" t="s">
        <v>157</v>
      </c>
      <c r="L24" s="48">
        <v>5.5</v>
      </c>
      <c r="M24" s="47"/>
    </row>
    <row r="25" spans="1:13" x14ac:dyDescent="0.25">
      <c r="A25" s="1" t="s">
        <v>155</v>
      </c>
      <c r="B25" s="1" t="str">
        <f>IF(ISNA(VLOOKUP($A25,'TC AO Data dump'!$A:$C,3,FALSE)),"",(VLOOKUP($A25,'TC AO Data dump'!$A:$C,3,FALSE)))</f>
        <v>Willis, Kevin</v>
      </c>
      <c r="C25" s="1" t="str">
        <f>IF(ISNA(VLOOKUP($A25,'TC AO Data dump'!$E:$G,3,FALSE)),"",(VLOOKUP($A25,'TC AO Data dump'!$E:$G,3,FALSE)))</f>
        <v>Salisburg, Barbara A (ACTING)</v>
      </c>
      <c r="D25" s="44">
        <v>18</v>
      </c>
      <c r="E25" s="186" t="s">
        <v>781</v>
      </c>
      <c r="F25" s="187">
        <v>45515</v>
      </c>
      <c r="G25" s="187">
        <v>45528</v>
      </c>
      <c r="H25" s="188">
        <v>2024</v>
      </c>
      <c r="I25" s="46">
        <f t="shared" si="1"/>
        <v>545</v>
      </c>
      <c r="J25" s="46">
        <f t="shared" si="1"/>
        <v>600</v>
      </c>
      <c r="K25" s="47" t="s">
        <v>160</v>
      </c>
      <c r="L25" s="48">
        <v>5.75</v>
      </c>
      <c r="M25" s="47"/>
    </row>
    <row r="26" spans="1:13" x14ac:dyDescent="0.25">
      <c r="A26" s="1" t="s">
        <v>158</v>
      </c>
      <c r="B26" s="1" t="str">
        <f>IF(ISNA(VLOOKUP($A26,'TC AO Data dump'!$A:$C,3,FALSE)),"",(VLOOKUP($A26,'TC AO Data dump'!$A:$C,3,FALSE)))</f>
        <v>Peterson, James L</v>
      </c>
      <c r="C26" s="1" t="str">
        <f>IF(ISNA(VLOOKUP($A26,'TC AO Data dump'!$E:$G,3,FALSE)),"",(VLOOKUP($A26,'TC AO Data dump'!$E:$G,3,FALSE)))</f>
        <v>Lipich, Richard T</v>
      </c>
      <c r="D26" s="44">
        <v>19</v>
      </c>
      <c r="E26" s="186" t="s">
        <v>782</v>
      </c>
      <c r="F26" s="187">
        <v>45529</v>
      </c>
      <c r="G26" s="187">
        <v>45542</v>
      </c>
      <c r="H26" s="188">
        <v>2024</v>
      </c>
      <c r="I26" s="46">
        <f t="shared" si="1"/>
        <v>600</v>
      </c>
      <c r="J26" s="46">
        <f t="shared" si="1"/>
        <v>615</v>
      </c>
      <c r="K26" s="47" t="s">
        <v>798</v>
      </c>
      <c r="L26" s="48">
        <v>6</v>
      </c>
      <c r="M26" s="47"/>
    </row>
    <row r="27" spans="1:13" x14ac:dyDescent="0.25">
      <c r="A27" s="1" t="s">
        <v>161</v>
      </c>
      <c r="B27" s="1" t="str">
        <f>IF(ISNA(VLOOKUP($A27,'TC AO Data dump'!$A:$C,3,FALSE)),"",(VLOOKUP($A27,'TC AO Data dump'!$A:$C,3,FALSE)))</f>
        <v>Sebastian, Franklin N</v>
      </c>
      <c r="C27" s="1" t="str">
        <f>IF(ISNA(VLOOKUP($A27,'TC AO Data dump'!$E:$G,3,FALSE)),"",(VLOOKUP($A27,'TC AO Data dump'!$E:$G,3,FALSE)))</f>
        <v>Rexford, Annie K</v>
      </c>
      <c r="D27" s="44">
        <v>20</v>
      </c>
      <c r="E27" s="186" t="s">
        <v>783</v>
      </c>
      <c r="F27" s="187">
        <v>45543</v>
      </c>
      <c r="G27" s="187">
        <v>45556</v>
      </c>
      <c r="H27" s="188">
        <v>2024</v>
      </c>
      <c r="I27" s="46">
        <f t="shared" si="1"/>
        <v>615</v>
      </c>
      <c r="J27" s="46">
        <f t="shared" si="1"/>
        <v>630</v>
      </c>
      <c r="K27" s="47" t="s">
        <v>163</v>
      </c>
      <c r="L27" s="48">
        <v>6.25</v>
      </c>
      <c r="M27" s="47"/>
    </row>
    <row r="28" spans="1:13" x14ac:dyDescent="0.25">
      <c r="A28" s="1" t="s">
        <v>164</v>
      </c>
      <c r="B28" s="1" t="str">
        <f>IF(ISNA(VLOOKUP($A28,'TC AO Data dump'!$A:$C,3,FALSE)),"",(VLOOKUP($A28,'TC AO Data dump'!$A:$C,3,FALSE)))</f>
        <v>Bloom, Donald F</v>
      </c>
      <c r="C28" s="1" t="str">
        <f>IF(ISNA(VLOOKUP($A28,'TC AO Data dump'!$E:$G,3,FALSE)),"",(VLOOKUP($A28,'TC AO Data dump'!$E:$G,3,FALSE)))</f>
        <v>Costigan, Kathleen A (ACTING)</v>
      </c>
      <c r="E28" s="50" t="str">
        <f>H28 &amp; "/" &amp; TEXT(D28,"00")&amp; "    "&amp;TEXT(F28,"MM/DD/YY")&amp;"-"&amp;TEXT(G28,"MM/DD/YY")</f>
        <v>/00    09/22/24-10/05/24</v>
      </c>
      <c r="F28" s="189">
        <f>G27+1</f>
        <v>45557</v>
      </c>
      <c r="G28" s="189">
        <f t="shared" ref="G28" si="2">F28+13</f>
        <v>45570</v>
      </c>
      <c r="I28" s="46">
        <f t="shared" si="1"/>
        <v>630</v>
      </c>
      <c r="J28" s="46">
        <f t="shared" si="1"/>
        <v>645</v>
      </c>
      <c r="K28" s="47" t="s">
        <v>799</v>
      </c>
      <c r="L28" s="48">
        <v>6.5</v>
      </c>
      <c r="M28" s="47"/>
    </row>
    <row r="29" spans="1:13" x14ac:dyDescent="0.25">
      <c r="A29" s="1" t="s">
        <v>167</v>
      </c>
      <c r="B29" s="1" t="str">
        <f>IF(ISNA(VLOOKUP($A29,'TC AO Data dump'!$A:$C,3,FALSE)),"",(VLOOKUP($A29,'TC AO Data dump'!$A:$C,3,FALSE)))</f>
        <v>Kruschke, Gary K</v>
      </c>
      <c r="C29" s="1" t="str">
        <f>IF(ISNA(VLOOKUP($A29,'TC AO Data dump'!$E:$G,3,FALSE)),"",(VLOOKUP($A29,'TC AO Data dump'!$E:$G,3,FALSE)))</f>
        <v>Riggenbach, Cindy S</v>
      </c>
      <c r="I29" s="46">
        <f t="shared" si="1"/>
        <v>645</v>
      </c>
      <c r="J29" s="46">
        <f t="shared" si="1"/>
        <v>700</v>
      </c>
      <c r="K29" s="47" t="s">
        <v>800</v>
      </c>
      <c r="L29" s="48">
        <v>6.75</v>
      </c>
      <c r="M29" s="47"/>
    </row>
    <row r="30" spans="1:13" x14ac:dyDescent="0.25">
      <c r="A30" s="1" t="s">
        <v>171</v>
      </c>
      <c r="B30" s="1" t="str">
        <f>IF(ISNA(VLOOKUP($A30,'TC AO Data dump'!$A:$C,3,FALSE)),"",(VLOOKUP($A30,'TC AO Data dump'!$A:$C,3,FALSE)))</f>
        <v>Leinas, Paul F</v>
      </c>
      <c r="C30" s="1" t="str">
        <f>IF(ISNA(VLOOKUP($A30,'TC AO Data dump'!$E:$G,3,FALSE)),"",(VLOOKUP($A30,'TC AO Data dump'!$E:$G,3,FALSE)))</f>
        <v>Bowles, Constance L</v>
      </c>
      <c r="D30" s="185" t="s">
        <v>756</v>
      </c>
      <c r="I30" s="46">
        <f t="shared" si="1"/>
        <v>700</v>
      </c>
      <c r="J30" s="46">
        <f t="shared" si="1"/>
        <v>715</v>
      </c>
      <c r="K30" s="47" t="s">
        <v>801</v>
      </c>
      <c r="L30" s="48">
        <v>7</v>
      </c>
      <c r="M30" s="47"/>
    </row>
    <row r="31" spans="1:13" x14ac:dyDescent="0.25">
      <c r="A31" s="1" t="s">
        <v>175</v>
      </c>
      <c r="B31" s="1" t="str">
        <f>IF(ISNA(VLOOKUP($A31,'TC AO Data dump'!$A:$C,3,FALSE)),"",(VLOOKUP($A31,'TC AO Data dump'!$A:$C,3,FALSE)))</f>
        <v>Wrona, Norman J</v>
      </c>
      <c r="C31" s="1" t="str">
        <f>IF(ISNA(VLOOKUP($A31,'TC AO Data dump'!$E:$G,3,FALSE)),"",(VLOOKUP($A31,'TC AO Data dump'!$E:$G,3,FALSE)))</f>
        <v>Gaiser, Linda  S (ACTING)</v>
      </c>
      <c r="D31" s="44">
        <v>20</v>
      </c>
      <c r="E31" s="36" t="s">
        <v>145</v>
      </c>
      <c r="F31" s="45">
        <v>45179</v>
      </c>
      <c r="G31" s="45">
        <v>45192</v>
      </c>
      <c r="H31" s="2">
        <v>2023</v>
      </c>
      <c r="I31" s="46">
        <f t="shared" si="1"/>
        <v>715</v>
      </c>
      <c r="J31" s="46">
        <f t="shared" si="1"/>
        <v>730</v>
      </c>
      <c r="K31" s="47" t="s">
        <v>803</v>
      </c>
      <c r="L31" s="48">
        <v>7.25</v>
      </c>
      <c r="M31" s="47"/>
    </row>
    <row r="32" spans="1:13" x14ac:dyDescent="0.25">
      <c r="A32" s="1" t="s">
        <v>177</v>
      </c>
      <c r="B32" s="1" t="str">
        <f>IF(ISNA(VLOOKUP($A32,'TC AO Data dump'!$A:$C,3,FALSE)),"",(VLOOKUP($A32,'TC AO Data dump'!$A:$C,3,FALSE)))</f>
        <v>Flood, Stephanie M</v>
      </c>
      <c r="C32" s="1" t="str">
        <f>IF(ISNA(VLOOKUP($A32,'TC AO Data dump'!$E:$G,3,FALSE)),"",(VLOOKUP($A32,'TC AO Data dump'!$E:$G,3,FALSE)))</f>
        <v>Gaiser, Linda  S</v>
      </c>
      <c r="I32" s="46">
        <f t="shared" si="1"/>
        <v>730</v>
      </c>
      <c r="J32" s="46">
        <f t="shared" si="1"/>
        <v>745</v>
      </c>
      <c r="K32" s="47" t="s">
        <v>804</v>
      </c>
      <c r="L32" s="48">
        <v>7.5</v>
      </c>
      <c r="M32" s="47"/>
    </row>
    <row r="33" spans="1:15" ht="13" x14ac:dyDescent="0.25">
      <c r="A33" s="1" t="s">
        <v>180</v>
      </c>
      <c r="B33" s="1" t="str">
        <f>IF(ISNA(VLOOKUP($A33,'TC AO Data dump'!$A:$C,3,FALSE)),"",(VLOOKUP($A33,'TC AO Data dump'!$A:$C,3,FALSE)))</f>
        <v>Mcgillicuddy, Kevin G</v>
      </c>
      <c r="C33" s="1" t="str">
        <f>IF(ISNA(VLOOKUP($A33,'TC AO Data dump'!$E:$G,3,FALSE)),"",(VLOOKUP($A33,'TC AO Data dump'!$E:$G,3,FALSE)))</f>
        <v>Bozas, Jelisaveta J</v>
      </c>
      <c r="E33" s="49" t="s">
        <v>187</v>
      </c>
      <c r="I33" s="46">
        <f t="shared" si="1"/>
        <v>745</v>
      </c>
      <c r="J33" s="46">
        <f t="shared" si="1"/>
        <v>800</v>
      </c>
      <c r="K33" s="47" t="s">
        <v>802</v>
      </c>
      <c r="L33" s="48">
        <v>7.75</v>
      </c>
      <c r="M33" s="47"/>
    </row>
    <row r="34" spans="1:15" ht="13" x14ac:dyDescent="0.25">
      <c r="A34" s="1" t="s">
        <v>184</v>
      </c>
      <c r="B34" s="1" t="str">
        <f>IF(ISNA(VLOOKUP($A34,'TC AO Data dump'!$A:$C,3,FALSE)),"",(VLOOKUP($A34,'TC AO Data dump'!$A:$C,3,FALSE)))</f>
        <v>Hughes, Donald N</v>
      </c>
      <c r="C34" s="1" t="str">
        <f>IF(ISNA(VLOOKUP($A34,'TC AO Data dump'!$E:$G,3,FALSE)),"",(VLOOKUP($A34,'TC AO Data dump'!$E:$G,3,FALSE)))</f>
        <v>Ecker, Deborah E</v>
      </c>
      <c r="E34" s="1" t="s">
        <v>67</v>
      </c>
      <c r="I34" s="46">
        <f t="shared" si="1"/>
        <v>800</v>
      </c>
      <c r="J34" s="46">
        <f t="shared" si="1"/>
        <v>815</v>
      </c>
      <c r="K34" s="49" t="s">
        <v>166</v>
      </c>
      <c r="L34" s="48">
        <v>8</v>
      </c>
      <c r="M34" s="47"/>
    </row>
    <row r="35" spans="1:15" x14ac:dyDescent="0.25">
      <c r="A35" s="1" t="s">
        <v>189</v>
      </c>
      <c r="B35" s="1" t="str">
        <f>IF(ISNA(VLOOKUP($A35,'TC AO Data dump'!$A:$C,3,FALSE)),"",(VLOOKUP($A35,'TC AO Data dump'!$A:$C,3,FALSE)))</f>
        <v>Nesheim, Wendy W</v>
      </c>
      <c r="C35" s="1" t="str">
        <f>IF(ISNA(VLOOKUP($A35,'TC AO Data dump'!$E:$G,3,FALSE)),"",(VLOOKUP($A35,'TC AO Data dump'!$E:$G,3,FALSE)))</f>
        <v>Watkins, Karen C</v>
      </c>
      <c r="E35" s="36" t="s">
        <v>196</v>
      </c>
      <c r="I35" s="46">
        <f t="shared" si="1"/>
        <v>815</v>
      </c>
      <c r="J35" s="46">
        <f t="shared" si="1"/>
        <v>830</v>
      </c>
      <c r="K35" s="47" t="s">
        <v>174</v>
      </c>
      <c r="L35" s="48">
        <v>8.25</v>
      </c>
      <c r="M35" s="47"/>
    </row>
    <row r="36" spans="1:15" x14ac:dyDescent="0.25">
      <c r="A36" s="1" t="s">
        <v>193</v>
      </c>
      <c r="B36" s="1" t="str">
        <f>IF(ISNA(VLOOKUP($A36,'TC AO Data dump'!$A:$C,3,FALSE)),"",(VLOOKUP($A36,'TC AO Data dump'!$A:$C,3,FALSE)))</f>
        <v>Correia, Shane P</v>
      </c>
      <c r="C36" s="1" t="str">
        <f>IF(ISNA(VLOOKUP($A36,'TC AO Data dump'!$E:$G,3,FALSE)),"",(VLOOKUP($A36,'TC AO Data dump'!$E:$G,3,FALSE)))</f>
        <v>Carlson, Susanne</v>
      </c>
      <c r="E36" s="36" t="s">
        <v>68</v>
      </c>
      <c r="I36" s="46">
        <f t="shared" ref="I36:J51" si="3">IF(MOD(I35,100)=45,I35+55,I35+15)</f>
        <v>830</v>
      </c>
      <c r="J36" s="46">
        <f t="shared" si="3"/>
        <v>845</v>
      </c>
      <c r="K36" s="47" t="s">
        <v>789</v>
      </c>
      <c r="L36" s="48">
        <v>8.5</v>
      </c>
      <c r="M36" s="47"/>
    </row>
    <row r="37" spans="1:15" x14ac:dyDescent="0.25">
      <c r="A37" s="1" t="s">
        <v>198</v>
      </c>
      <c r="B37" s="1" t="str">
        <f>IF(ISNA(VLOOKUP($A37,'TC AO Data dump'!$A:$C,3,FALSE)),"",(VLOOKUP($A37,'TC AO Data dump'!$A:$C,3,FALSE)))</f>
        <v>Averbuch, Anthony N (ACTING)</v>
      </c>
      <c r="C37" s="1" t="str">
        <f>IF(ISNA(VLOOKUP($A37,'TC AO Data dump'!$E:$G,3,FALSE)),"",(VLOOKUP($A37,'TC AO Data dump'!$E:$G,3,FALSE)))</f>
        <v>Lovelace, Susan L (ACTING)</v>
      </c>
      <c r="E37" s="36" t="s">
        <v>204</v>
      </c>
      <c r="I37" s="46">
        <f t="shared" si="3"/>
        <v>845</v>
      </c>
      <c r="J37" s="46">
        <f t="shared" si="3"/>
        <v>900</v>
      </c>
      <c r="K37" s="47" t="s">
        <v>790</v>
      </c>
      <c r="L37" s="48">
        <v>8.75</v>
      </c>
      <c r="M37" s="47"/>
    </row>
    <row r="38" spans="1:15" x14ac:dyDescent="0.25">
      <c r="A38" s="1" t="s">
        <v>201</v>
      </c>
      <c r="B38" s="1" t="str">
        <f>IF(ISNA(VLOOKUP($A38,'TC AO Data dump'!$A:$C,3,FALSE)),"",(VLOOKUP($A38,'TC AO Data dump'!$A:$C,3,FALSE)))</f>
        <v>Lindsay, Keith P</v>
      </c>
      <c r="C38" s="1" t="str">
        <f>IF(ISNA(VLOOKUP($A38,'TC AO Data dump'!$E:$G,3,FALSE)),"",(VLOOKUP($A38,'TC AO Data dump'!$E:$G,3,FALSE)))</f>
        <v>Yei, Brenda H</v>
      </c>
      <c r="E38" s="36" t="s">
        <v>209</v>
      </c>
      <c r="I38" s="46">
        <f t="shared" si="3"/>
        <v>900</v>
      </c>
      <c r="J38" s="46">
        <f t="shared" si="3"/>
        <v>915</v>
      </c>
      <c r="K38" s="47" t="s">
        <v>791</v>
      </c>
      <c r="L38" s="48">
        <v>9</v>
      </c>
      <c r="M38" s="47"/>
      <c r="O38" s="47"/>
    </row>
    <row r="39" spans="1:15" x14ac:dyDescent="0.25">
      <c r="A39" s="1" t="s">
        <v>206</v>
      </c>
      <c r="B39" s="1" t="str">
        <f>IF(ISNA(VLOOKUP($A39,'TC AO Data dump'!$A:$C,3,FALSE)),"",(VLOOKUP($A39,'TC AO Data dump'!$A:$C,3,FALSE)))</f>
        <v>Smith, Gina M</v>
      </c>
      <c r="C39" s="1" t="str">
        <f>IF(ISNA(VLOOKUP($A39,'TC AO Data dump'!$E:$G,3,FALSE)),"",(VLOOKUP($A39,'TC AO Data dump'!$E:$G,3,FALSE)))</f>
        <v>Ventimiglia, Marie E</v>
      </c>
      <c r="E39" s="1"/>
      <c r="I39" s="46">
        <f t="shared" si="3"/>
        <v>915</v>
      </c>
      <c r="J39" s="46">
        <f t="shared" si="3"/>
        <v>930</v>
      </c>
      <c r="K39" s="47" t="s">
        <v>792</v>
      </c>
      <c r="L39" s="48">
        <v>9.25</v>
      </c>
    </row>
    <row r="40" spans="1:15" x14ac:dyDescent="0.25">
      <c r="A40" s="1" t="s">
        <v>211</v>
      </c>
      <c r="B40" s="1" t="str">
        <f>IF(ISNA(VLOOKUP($A40,'TC AO Data dump'!$A:$C,3,FALSE)),"",(VLOOKUP($A40,'TC AO Data dump'!$A:$C,3,FALSE)))</f>
        <v>Paluck, Jason N</v>
      </c>
      <c r="C40" s="1" t="str">
        <f>IF(ISNA(VLOOKUP($A40,'TC AO Data dump'!$E:$G,3,FALSE)),"",(VLOOKUP($A40,'TC AO Data dump'!$E:$G,3,FALSE)))</f>
        <v>Henley, Kathey J (ACTING)</v>
      </c>
      <c r="I40" s="46">
        <f t="shared" si="3"/>
        <v>930</v>
      </c>
      <c r="J40" s="46">
        <f t="shared" si="3"/>
        <v>945</v>
      </c>
      <c r="K40" s="47" t="s">
        <v>793</v>
      </c>
      <c r="L40" s="48">
        <v>9.5</v>
      </c>
      <c r="N40" s="55"/>
    </row>
    <row r="41" spans="1:15" x14ac:dyDescent="0.25">
      <c r="A41" s="1" t="s">
        <v>214</v>
      </c>
      <c r="B41" s="1" t="str">
        <f>IF(ISNA(VLOOKUP($A41,'TC AO Data dump'!$A:$C,3,FALSE)),"",(VLOOKUP($A41,'TC AO Data dump'!$A:$C,3,FALSE)))</f>
        <v>Averbuch, Anthony N</v>
      </c>
      <c r="C41" s="1" t="str">
        <f>IF(ISNA(VLOOKUP($A41,'TC AO Data dump'!$E:$G,3,FALSE)),"",(VLOOKUP($A41,'TC AO Data dump'!$E:$G,3,FALSE)))</f>
        <v>Lovelace, Susan L</v>
      </c>
      <c r="I41" s="46">
        <f t="shared" si="3"/>
        <v>945</v>
      </c>
      <c r="J41" s="46">
        <f t="shared" si="3"/>
        <v>1000</v>
      </c>
      <c r="K41" s="47" t="s">
        <v>794</v>
      </c>
      <c r="L41" s="48">
        <v>9.75</v>
      </c>
      <c r="N41" s="55"/>
    </row>
    <row r="42" spans="1:15" x14ac:dyDescent="0.25">
      <c r="A42" s="1" t="s">
        <v>217</v>
      </c>
      <c r="B42" s="1" t="str">
        <f>IF(ISNA(VLOOKUP($A42,'TC AO Data dump'!$A:$C,3,FALSE)),"",(VLOOKUP($A42,'TC AO Data dump'!$A:$C,3,FALSE)))</f>
        <v>Thorp, George M</v>
      </c>
      <c r="C42" s="1" t="str">
        <f>IF(ISNA(VLOOKUP($A42,'TC AO Data dump'!$E:$G,3,FALSE)),"",(VLOOKUP($A42,'TC AO Data dump'!$E:$G,3,FALSE)))</f>
        <v>Huskey, Jill C</v>
      </c>
      <c r="I42" s="46">
        <f t="shared" si="3"/>
        <v>1000</v>
      </c>
      <c r="J42" s="46">
        <f t="shared" si="3"/>
        <v>1015</v>
      </c>
      <c r="K42" s="47" t="s">
        <v>795</v>
      </c>
      <c r="L42" s="48">
        <v>10</v>
      </c>
    </row>
    <row r="43" spans="1:15" x14ac:dyDescent="0.25">
      <c r="A43" s="1" t="s">
        <v>221</v>
      </c>
      <c r="B43" s="1" t="str">
        <f>IF(ISNA(VLOOKUP($A43,'TC AO Data dump'!$A:$C,3,FALSE)),"",(VLOOKUP($A43,'TC AO Data dump'!$A:$C,3,FALSE)))</f>
        <v>Hess , Richard L (ACTING)</v>
      </c>
      <c r="C43" s="1" t="str">
        <f>IF(ISNA(VLOOKUP($A43,'TC AO Data dump'!$E:$G,3,FALSE)),"",(VLOOKUP($A43,'TC AO Data dump'!$E:$G,3,FALSE)))</f>
        <v>Augustin, Shari M</v>
      </c>
      <c r="I43" s="46">
        <f t="shared" si="3"/>
        <v>1015</v>
      </c>
      <c r="J43" s="46">
        <f t="shared" si="3"/>
        <v>1030</v>
      </c>
      <c r="K43" s="47" t="s">
        <v>796</v>
      </c>
      <c r="L43" s="48">
        <v>10.25</v>
      </c>
    </row>
    <row r="44" spans="1:15" x14ac:dyDescent="0.25">
      <c r="A44" s="1" t="s">
        <v>224</v>
      </c>
      <c r="B44" s="1" t="str">
        <f>IF(ISNA(VLOOKUP($A44,'TC AO Data dump'!$A:$C,3,FALSE)),"",(VLOOKUP($A44,'TC AO Data dump'!$A:$C,3,FALSE)))</f>
        <v>Newsome, Elizabeth A</v>
      </c>
      <c r="C44" s="1" t="str">
        <f>IF(ISNA(VLOOKUP($A44,'TC AO Data dump'!$E:$G,3,FALSE)),"",(VLOOKUP($A44,'TC AO Data dump'!$E:$G,3,FALSE)))</f>
        <v>Swartz, Paula M</v>
      </c>
      <c r="I44" s="46">
        <f t="shared" si="3"/>
        <v>1030</v>
      </c>
      <c r="J44" s="46">
        <f t="shared" si="3"/>
        <v>1045</v>
      </c>
      <c r="K44" s="47" t="s">
        <v>797</v>
      </c>
      <c r="L44" s="48">
        <v>10.5</v>
      </c>
    </row>
    <row r="45" spans="1:15" x14ac:dyDescent="0.25">
      <c r="A45" s="1" t="s">
        <v>228</v>
      </c>
      <c r="B45" s="1" t="str">
        <f>IF(ISNA(VLOOKUP($A45,'TC AO Data dump'!$A:$C,3,FALSE)),"",(VLOOKUP($A45,'TC AO Data dump'!$A:$C,3,FALSE)))</f>
        <v>Contreras, Nathaniel J</v>
      </c>
      <c r="C45" s="1" t="str">
        <f>IF(ISNA(VLOOKUP($A45,'TC AO Data dump'!$E:$G,3,FALSE)),"",(VLOOKUP($A45,'TC AO Data dump'!$E:$G,3,FALSE)))</f>
        <v>Pagano, Kristine M (ACTING)</v>
      </c>
      <c r="I45" s="46">
        <f t="shared" si="3"/>
        <v>1045</v>
      </c>
      <c r="J45" s="46">
        <f t="shared" si="3"/>
        <v>1100</v>
      </c>
      <c r="K45" s="47" t="s">
        <v>170</v>
      </c>
      <c r="L45" s="48">
        <v>10.75</v>
      </c>
    </row>
    <row r="46" spans="1:15" ht="13" x14ac:dyDescent="0.25">
      <c r="A46" s="1" t="s">
        <v>231</v>
      </c>
      <c r="B46" s="1" t="str">
        <f>IF(ISNA(VLOOKUP($A46,'TC AO Data dump'!$A:$C,3,FALSE)),"",(VLOOKUP($A46,'TC AO Data dump'!$A:$C,3,FALSE)))</f>
        <v>Wolfe, David J</v>
      </c>
      <c r="C46" s="1" t="str">
        <f>IF(ISNA(VLOOKUP($A46,'TC AO Data dump'!$E:$G,3,FALSE)),"",(VLOOKUP($A46,'TC AO Data dump'!$E:$G,3,FALSE)))</f>
        <v>Morrison, Catherine A</v>
      </c>
      <c r="I46" s="46">
        <f t="shared" si="3"/>
        <v>1100</v>
      </c>
      <c r="J46" s="46">
        <f t="shared" si="3"/>
        <v>1115</v>
      </c>
      <c r="K46" s="49" t="s">
        <v>49</v>
      </c>
      <c r="L46" s="48">
        <v>11</v>
      </c>
    </row>
    <row r="47" spans="1:15" x14ac:dyDescent="0.25">
      <c r="A47" s="1" t="s">
        <v>235</v>
      </c>
      <c r="B47" s="1" t="str">
        <f>IF(ISNA(VLOOKUP($A47,'TC AO Data dump'!$A:$C,3,FALSE)),"",(VLOOKUP($A47,'TC AO Data dump'!$A:$C,3,FALSE)))</f>
        <v>Piatt, Byron E</v>
      </c>
      <c r="C47" s="1" t="str">
        <f>IF(ISNA(VLOOKUP($A47,'TC AO Data dump'!$E:$G,3,FALSE)),"",(VLOOKUP($A47,'TC AO Data dump'!$E:$G,3,FALSE)))</f>
        <v>Napp, Kevin J</v>
      </c>
      <c r="I47" s="46">
        <f t="shared" si="3"/>
        <v>1115</v>
      </c>
      <c r="J47" s="46">
        <f t="shared" si="3"/>
        <v>1130</v>
      </c>
      <c r="K47" s="47" t="s">
        <v>49</v>
      </c>
      <c r="L47" s="48">
        <v>11.25</v>
      </c>
    </row>
    <row r="48" spans="1:15" ht="13" x14ac:dyDescent="0.25">
      <c r="A48" s="1" t="s">
        <v>478</v>
      </c>
      <c r="B48" s="1" t="str">
        <f>IF(ISNA(VLOOKUP($A48,'TC AO Data dump'!$A:$C,3,FALSE)),"",(VLOOKUP($A48,'TC AO Data dump'!$A:$C,3,FALSE)))</f>
        <v>Stupack, Robin B</v>
      </c>
      <c r="C48" s="1" t="str">
        <f>IF(ISNA(VLOOKUP($A48,'TC AO Data dump'!$E:$G,3,FALSE)),"",(VLOOKUP($A48,'TC AO Data dump'!$E:$G,3,FALSE)))</f>
        <v>Garson, Lyn T</v>
      </c>
      <c r="I48" s="46">
        <f t="shared" si="3"/>
        <v>1130</v>
      </c>
      <c r="J48" s="46">
        <f t="shared" si="3"/>
        <v>1145</v>
      </c>
      <c r="K48" s="47" t="s">
        <v>183</v>
      </c>
      <c r="L48" s="48">
        <v>11.5</v>
      </c>
      <c r="N48" s="56"/>
    </row>
    <row r="49" spans="1:14" x14ac:dyDescent="0.25">
      <c r="A49" s="1" t="s">
        <v>240</v>
      </c>
      <c r="B49" s="1" t="str">
        <f>IF(ISNA(VLOOKUP($A49,'TC AO Data dump'!$A:$C,3,FALSE)),"",(VLOOKUP($A49,'TC AO Data dump'!$A:$C,3,FALSE)))</f>
        <v>Diamond, David T</v>
      </c>
      <c r="C49" s="1" t="str">
        <f>IF(ISNA(VLOOKUP($A49,'TC AO Data dump'!$E:$G,3,FALSE)),"",(VLOOKUP($A49,'TC AO Data dump'!$E:$G,3,FALSE)))</f>
        <v>Kalinowski, Christine M</v>
      </c>
      <c r="I49" s="46">
        <f t="shared" si="3"/>
        <v>1145</v>
      </c>
      <c r="J49" s="46">
        <f t="shared" si="3"/>
        <v>1200</v>
      </c>
      <c r="K49" s="47" t="s">
        <v>188</v>
      </c>
      <c r="L49" s="48">
        <v>11.75</v>
      </c>
    </row>
    <row r="50" spans="1:14" x14ac:dyDescent="0.25">
      <c r="A50" s="1" t="s">
        <v>244</v>
      </c>
      <c r="B50" s="1" t="str">
        <f>IF(ISNA(VLOOKUP($A50,'TC AO Data dump'!$A:$C,3,FALSE)),"",(VLOOKUP($A50,'TC AO Data dump'!$A:$C,3,FALSE)))</f>
        <v>Lippes, Kim M</v>
      </c>
      <c r="C50" s="1" t="str">
        <f>IF(ISNA(VLOOKUP($A50,'TC AO Data dump'!$E:$G,3,FALSE)),"",(VLOOKUP($A50,'TC AO Data dump'!$E:$G,3,FALSE)))</f>
        <v>Leone, Desiree F</v>
      </c>
      <c r="I50" s="46">
        <f t="shared" si="3"/>
        <v>1200</v>
      </c>
      <c r="J50" s="46">
        <f t="shared" si="3"/>
        <v>1215</v>
      </c>
      <c r="K50" s="47" t="s">
        <v>192</v>
      </c>
      <c r="L50" s="48">
        <v>12</v>
      </c>
    </row>
    <row r="51" spans="1:14" x14ac:dyDescent="0.25">
      <c r="A51" s="1" t="s">
        <v>248</v>
      </c>
      <c r="B51" s="1" t="str">
        <f>IF(ISNA(VLOOKUP($A51,'TC AO Data dump'!$A:$C,3,FALSE)),"",(VLOOKUP($A51,'TC AO Data dump'!$A:$C,3,FALSE)))</f>
        <v>Diamond, David T (ACTING)</v>
      </c>
      <c r="C51" s="1" t="str">
        <f>IF(ISNA(VLOOKUP($A51,'TC AO Data dump'!$E:$G,3,FALSE)),"",(VLOOKUP($A51,'TC AO Data dump'!$E:$G,3,FALSE)))</f>
        <v>Kalinowski, Christine M (ACTING)</v>
      </c>
      <c r="I51" s="46">
        <f t="shared" si="3"/>
        <v>1215</v>
      </c>
      <c r="J51" s="46">
        <f t="shared" si="3"/>
        <v>1230</v>
      </c>
      <c r="K51" s="47" t="s">
        <v>197</v>
      </c>
      <c r="L51" s="48">
        <v>12.25</v>
      </c>
    </row>
    <row r="52" spans="1:14" x14ac:dyDescent="0.25">
      <c r="A52" s="1" t="s">
        <v>250</v>
      </c>
      <c r="B52" s="1" t="str">
        <f>IF(ISNA(VLOOKUP($A52,'TC AO Data dump'!$A:$C,3,FALSE)),"",(VLOOKUP($A52,'TC AO Data dump'!$A:$C,3,FALSE)))</f>
        <v>Markham, Joseph P</v>
      </c>
      <c r="C52" s="1" t="str">
        <f>IF(ISNA(VLOOKUP($A52,'TC AO Data dump'!$E:$G,3,FALSE)),"",(VLOOKUP($A52,'TC AO Data dump'!$E:$G,3,FALSE)))</f>
        <v>Stueber, Robert</v>
      </c>
      <c r="I52" s="46">
        <f t="shared" ref="I52:J67" si="4">IF(MOD(I51,100)=45,I51+55,I51+15)</f>
        <v>1230</v>
      </c>
      <c r="J52" s="46">
        <f t="shared" si="4"/>
        <v>1245</v>
      </c>
      <c r="K52" s="47" t="s">
        <v>200</v>
      </c>
      <c r="L52" s="48">
        <v>12.5</v>
      </c>
    </row>
    <row r="53" spans="1:14" x14ac:dyDescent="0.25">
      <c r="A53" s="1" t="s">
        <v>253</v>
      </c>
      <c r="B53" s="1" t="str">
        <f>IF(ISNA(VLOOKUP($A53,'TC AO Data dump'!$A:$C,3,FALSE)),"",(VLOOKUP($A53,'TC AO Data dump'!$A:$C,3,FALSE)))</f>
        <v>Hess , Richard L</v>
      </c>
      <c r="C53" s="1" t="str">
        <f>IF(ISNA(VLOOKUP($A53,'TC AO Data dump'!$E:$G,3,FALSE)),"",(VLOOKUP($A53,'TC AO Data dump'!$E:$G,3,FALSE)))</f>
        <v>Kalp, Deborah A</v>
      </c>
      <c r="I53" s="46">
        <f t="shared" si="4"/>
        <v>1245</v>
      </c>
      <c r="J53" s="46">
        <f t="shared" si="4"/>
        <v>1300</v>
      </c>
      <c r="K53" s="47" t="s">
        <v>205</v>
      </c>
      <c r="L53" s="48">
        <v>12.75</v>
      </c>
    </row>
    <row r="54" spans="1:14" x14ac:dyDescent="0.25">
      <c r="A54" s="1" t="s">
        <v>256</v>
      </c>
      <c r="B54" s="1" t="str">
        <f>IF(ISNA(VLOOKUP($A54,'TC AO Data dump'!$A:$C,3,FALSE)),"",(VLOOKUP($A54,'TC AO Data dump'!$A:$C,3,FALSE)))</f>
        <v>Devir, William L</v>
      </c>
      <c r="C54" s="1" t="str">
        <f>IF(ISNA(VLOOKUP($A54,'TC AO Data dump'!$E:$G,3,FALSE)),"",(VLOOKUP($A54,'TC AO Data dump'!$E:$G,3,FALSE)))</f>
        <v>Bernitt, Patricia K</v>
      </c>
      <c r="I54" s="46">
        <f t="shared" si="4"/>
        <v>1300</v>
      </c>
      <c r="J54" s="46">
        <f t="shared" si="4"/>
        <v>1315</v>
      </c>
      <c r="K54" s="47" t="s">
        <v>210</v>
      </c>
      <c r="L54" s="48">
        <v>13</v>
      </c>
    </row>
    <row r="55" spans="1:14" x14ac:dyDescent="0.25">
      <c r="A55" s="1" t="s">
        <v>260</v>
      </c>
      <c r="B55" s="1" t="str">
        <f>IF(ISNA(VLOOKUP($A55,'TC AO Data dump'!$A:$C,3,FALSE)),"",(VLOOKUP($A55,'TC AO Data dump'!$A:$C,3,FALSE)))</f>
        <v>Tackett, Timothy W (ACTING)</v>
      </c>
      <c r="C55" s="1" t="str">
        <f>IF(ISNA(VLOOKUP($A55,'TC AO Data dump'!$E:$G,3,FALSE)),"",(VLOOKUP($A55,'TC AO Data dump'!$E:$G,3,FALSE)))</f>
        <v>Clay, Paula M</v>
      </c>
      <c r="I55" s="46">
        <f t="shared" si="4"/>
        <v>1315</v>
      </c>
      <c r="J55" s="46">
        <f t="shared" si="4"/>
        <v>1330</v>
      </c>
      <c r="K55" s="47" t="s">
        <v>213</v>
      </c>
      <c r="L55" s="48">
        <v>13.25</v>
      </c>
      <c r="N55" s="55"/>
    </row>
    <row r="56" spans="1:14" x14ac:dyDescent="0.25">
      <c r="A56" s="1" t="s">
        <v>262</v>
      </c>
      <c r="B56" s="1" t="str">
        <f>IF(ISNA(VLOOKUP($A56,'TC AO Data dump'!$A:$C,3,FALSE)),"",(VLOOKUP($A56,'TC AO Data dump'!$A:$C,3,FALSE)))</f>
        <v>O'Connell, Roberta A</v>
      </c>
      <c r="C56" s="1" t="str">
        <f>IF(ISNA(VLOOKUP($A56,'TC AO Data dump'!$E:$G,3,FALSE)),"",(VLOOKUP($A56,'TC AO Data dump'!$E:$G,3,FALSE)))</f>
        <v>Bamberger, Mike G</v>
      </c>
      <c r="I56" s="46">
        <f t="shared" si="4"/>
        <v>1330</v>
      </c>
      <c r="J56" s="46">
        <f t="shared" si="4"/>
        <v>1345</v>
      </c>
      <c r="K56" s="47" t="s">
        <v>216</v>
      </c>
      <c r="L56" s="48">
        <v>13.5</v>
      </c>
    </row>
    <row r="57" spans="1:14" x14ac:dyDescent="0.25">
      <c r="A57" s="1" t="s">
        <v>266</v>
      </c>
      <c r="B57" s="1" t="str">
        <f>IF(ISNA(VLOOKUP($A57,'TC AO Data dump'!$A:$C,3,FALSE)),"",(VLOOKUP($A57,'TC AO Data dump'!$A:$C,3,FALSE)))</f>
        <v>Beach, Michael D</v>
      </c>
      <c r="C57" s="1" t="str">
        <f>IF(ISNA(VLOOKUP($A57,'TC AO Data dump'!$E:$G,3,FALSE)),"",(VLOOKUP($A57,'TC AO Data dump'!$E:$G,3,FALSE)))</f>
        <v>Kalp, Deborah A (ACTING)</v>
      </c>
      <c r="I57" s="46">
        <f t="shared" si="4"/>
        <v>1345</v>
      </c>
      <c r="J57" s="46">
        <f t="shared" si="4"/>
        <v>1400</v>
      </c>
      <c r="K57" s="47" t="s">
        <v>220</v>
      </c>
      <c r="L57" s="48">
        <v>13.75</v>
      </c>
      <c r="N57" s="55"/>
    </row>
    <row r="58" spans="1:14" x14ac:dyDescent="0.25">
      <c r="A58" s="1" t="s">
        <v>269</v>
      </c>
      <c r="B58" s="1" t="str">
        <f>IF(ISNA(VLOOKUP($A58,'TC AO Data dump'!$A:$C,3,FALSE)),"",(VLOOKUP($A58,'TC AO Data dump'!$A:$C,3,FALSE)))</f>
        <v>Bieniek, Russell B</v>
      </c>
      <c r="C58" s="1" t="str">
        <f>IF(ISNA(VLOOKUP($A58,'TC AO Data dump'!$E:$G,3,FALSE)),"",(VLOOKUP($A58,'TC AO Data dump'!$E:$G,3,FALSE)))</f>
        <v>Day, Connie A</v>
      </c>
      <c r="I58" s="46">
        <f t="shared" si="4"/>
        <v>1400</v>
      </c>
      <c r="J58" s="46">
        <f t="shared" si="4"/>
        <v>1415</v>
      </c>
      <c r="K58" s="47" t="s">
        <v>223</v>
      </c>
      <c r="L58" s="48">
        <v>14</v>
      </c>
      <c r="N58" s="55"/>
    </row>
    <row r="59" spans="1:14" x14ac:dyDescent="0.25">
      <c r="A59" s="1" t="s">
        <v>273</v>
      </c>
      <c r="B59" s="1" t="str">
        <f>IF(ISNA(VLOOKUP($A59,'TC AO Data dump'!$A:$C,3,FALSE)),"",(VLOOKUP($A59,'TC AO Data dump'!$A:$C,3,FALSE)))</f>
        <v>Bieniek, Russell B (ACTING)</v>
      </c>
      <c r="C59" s="1" t="str">
        <f>IF(ISNA(VLOOKUP($A59,'TC AO Data dump'!$E:$G,3,FALSE)),"",(VLOOKUP($A59,'TC AO Data dump'!$E:$G,3,FALSE)))</f>
        <v>Day, Connie A (ACTING)</v>
      </c>
      <c r="I59" s="46">
        <f t="shared" si="4"/>
        <v>1415</v>
      </c>
      <c r="J59" s="46">
        <f t="shared" si="4"/>
        <v>1430</v>
      </c>
      <c r="K59" s="47" t="s">
        <v>227</v>
      </c>
      <c r="L59" s="48">
        <v>14.25</v>
      </c>
      <c r="N59" s="55"/>
    </row>
    <row r="60" spans="1:14" x14ac:dyDescent="0.25">
      <c r="A60" s="1" t="s">
        <v>275</v>
      </c>
      <c r="B60" s="1" t="str">
        <f>IF(ISNA(VLOOKUP($A60,'TC AO Data dump'!$A:$C,3,FALSE)),"",(VLOOKUP($A60,'TC AO Data dump'!$A:$C,3,FALSE)))</f>
        <v>Matos, Abigail</v>
      </c>
      <c r="C60" s="1" t="str">
        <f>IF(ISNA(VLOOKUP($A60,'TC AO Data dump'!$E:$G,3,FALSE)),"",(VLOOKUP($A60,'TC AO Data dump'!$E:$G,3,FALSE)))</f>
        <v>Saez-Casiano, Luis M</v>
      </c>
      <c r="I60" s="46">
        <f t="shared" si="4"/>
        <v>1430</v>
      </c>
      <c r="J60" s="46">
        <f t="shared" si="4"/>
        <v>1445</v>
      </c>
      <c r="K60" s="47" t="s">
        <v>230</v>
      </c>
      <c r="L60" s="48">
        <v>14.5</v>
      </c>
      <c r="N60" s="55"/>
    </row>
    <row r="61" spans="1:14" x14ac:dyDescent="0.25">
      <c r="A61" s="1" t="s">
        <v>279</v>
      </c>
      <c r="B61" s="1" t="str">
        <f>IF(ISNA(VLOOKUP($A61,'TC AO Data dump'!$A:$C,3,FALSE)),"",(VLOOKUP($A61,'TC AO Data dump'!$A:$C,3,FALSE)))</f>
        <v>Decerbo, Paul C</v>
      </c>
      <c r="C61" s="1" t="str">
        <f>IF(ISNA(VLOOKUP($A61,'TC AO Data dump'!$E:$G,3,FALSE)),"",(VLOOKUP($A61,'TC AO Data dump'!$E:$G,3,FALSE)))</f>
        <v>Murphy, Devin J</v>
      </c>
      <c r="I61" s="46">
        <f t="shared" si="4"/>
        <v>1445</v>
      </c>
      <c r="J61" s="46">
        <f t="shared" si="4"/>
        <v>1500</v>
      </c>
      <c r="K61" s="47" t="s">
        <v>234</v>
      </c>
      <c r="L61" s="48">
        <v>14.75</v>
      </c>
      <c r="N61" s="55"/>
    </row>
    <row r="62" spans="1:14" x14ac:dyDescent="0.25">
      <c r="A62" s="1" t="s">
        <v>282</v>
      </c>
      <c r="B62" s="1" t="str">
        <f>IF(ISNA(VLOOKUP($A62,'TC AO Data dump'!$A:$C,3,FALSE)),"",(VLOOKUP($A62,'TC AO Data dump'!$A:$C,3,FALSE)))</f>
        <v>Treffeisen, Paul T</v>
      </c>
      <c r="C62" s="1" t="str">
        <f>IF(ISNA(VLOOKUP($A62,'TC AO Data dump'!$E:$G,3,FALSE)),"",(VLOOKUP($A62,'TC AO Data dump'!$E:$G,3,FALSE)))</f>
        <v>Stewart, Teresa T</v>
      </c>
      <c r="I62" s="46">
        <f t="shared" si="4"/>
        <v>1500</v>
      </c>
      <c r="J62" s="46">
        <f t="shared" si="4"/>
        <v>1515</v>
      </c>
      <c r="K62" s="47" t="s">
        <v>238</v>
      </c>
      <c r="L62" s="48">
        <v>15</v>
      </c>
      <c r="N62" s="55"/>
    </row>
    <row r="63" spans="1:14" x14ac:dyDescent="0.25">
      <c r="A63" s="1" t="s">
        <v>286</v>
      </c>
      <c r="B63" s="1" t="str">
        <f>IF(ISNA(VLOOKUP($A63,'TC AO Data dump'!$A:$C,3,FALSE)),"",(VLOOKUP($A63,'TC AO Data dump'!$A:$C,3,FALSE)))</f>
        <v>Nix, Philip T</v>
      </c>
      <c r="C63" s="1" t="str">
        <f>IF(ISNA(VLOOKUP($A63,'TC AO Data dump'!$E:$G,3,FALSE)),"",(VLOOKUP($A63,'TC AO Data dump'!$E:$G,3,FALSE)))</f>
        <v>Lindsay, Suzann M</v>
      </c>
      <c r="I63" s="46">
        <f t="shared" si="4"/>
        <v>1515</v>
      </c>
      <c r="J63" s="46">
        <f t="shared" si="4"/>
        <v>1530</v>
      </c>
      <c r="K63" s="47" t="s">
        <v>239</v>
      </c>
      <c r="L63" s="48">
        <v>15.25</v>
      </c>
      <c r="N63" s="55"/>
    </row>
    <row r="64" spans="1:14" x14ac:dyDescent="0.25">
      <c r="A64" s="1" t="s">
        <v>288</v>
      </c>
      <c r="B64" s="1" t="str">
        <f>IF(ISNA(VLOOKUP($A64,'TC AO Data dump'!$A:$C,3,FALSE)),"",(VLOOKUP($A64,'TC AO Data dump'!$A:$C,3,FALSE)))</f>
        <v>Westmoreland, Christy D</v>
      </c>
      <c r="C64" s="1" t="str">
        <f>IF(ISNA(VLOOKUP($A64,'TC AO Data dump'!$E:$G,3,FALSE)),"",(VLOOKUP($A64,'TC AO Data dump'!$E:$G,3,FALSE)))</f>
        <v>Taggard, Greggory R</v>
      </c>
      <c r="I64" s="46">
        <f t="shared" si="4"/>
        <v>1530</v>
      </c>
      <c r="J64" s="46">
        <f t="shared" si="4"/>
        <v>1545</v>
      </c>
      <c r="K64" s="47" t="s">
        <v>243</v>
      </c>
      <c r="L64" s="48">
        <v>15.5</v>
      </c>
      <c r="N64" s="55"/>
    </row>
    <row r="65" spans="1:14" x14ac:dyDescent="0.25">
      <c r="A65" s="1" t="s">
        <v>292</v>
      </c>
      <c r="B65" s="1" t="str">
        <f>IF(ISNA(VLOOKUP($A65,'TC AO Data dump'!$A:$C,3,FALSE)),"",(VLOOKUP($A65,'TC AO Data dump'!$A:$C,3,FALSE)))</f>
        <v>Daniel, Sharron P (ACTING)</v>
      </c>
      <c r="C65" s="1" t="str">
        <f>IF(ISNA(VLOOKUP($A65,'TC AO Data dump'!$E:$G,3,FALSE)),"",(VLOOKUP($A65,'TC AO Data dump'!$E:$G,3,FALSE)))</f>
        <v>Parent, Michael A</v>
      </c>
      <c r="I65" s="46">
        <f t="shared" si="4"/>
        <v>1545</v>
      </c>
      <c r="J65" s="46">
        <f t="shared" si="4"/>
        <v>1600</v>
      </c>
      <c r="K65" s="47" t="s">
        <v>247</v>
      </c>
      <c r="L65" s="48">
        <v>15.75</v>
      </c>
      <c r="N65" s="55"/>
    </row>
    <row r="66" spans="1:14" x14ac:dyDescent="0.25">
      <c r="A66" s="1" t="s">
        <v>296</v>
      </c>
      <c r="B66" s="1" t="str">
        <f>IF(ISNA(VLOOKUP($A66,'TC AO Data dump'!$A:$C,3,FALSE)),"",(VLOOKUP($A66,'TC AO Data dump'!$A:$C,3,FALSE)))</f>
        <v>Daniel, Sharron P</v>
      </c>
      <c r="C66" s="1" t="str">
        <f>IF(ISNA(VLOOKUP($A66,'TC AO Data dump'!$E:$G,3,FALSE)),"",(VLOOKUP($A66,'TC AO Data dump'!$E:$G,3,FALSE)))</f>
        <v>Parent, Michael A (ACTING)</v>
      </c>
      <c r="I66" s="46">
        <f t="shared" si="4"/>
        <v>1600</v>
      </c>
      <c r="J66" s="46">
        <f t="shared" si="4"/>
        <v>1615</v>
      </c>
      <c r="K66" s="47" t="s">
        <v>249</v>
      </c>
      <c r="L66" s="48">
        <v>16</v>
      </c>
    </row>
    <row r="67" spans="1:14" ht="13" x14ac:dyDescent="0.25">
      <c r="A67" s="1" t="s">
        <v>298</v>
      </c>
      <c r="B67" s="1" t="str">
        <f>IF(ISNA(VLOOKUP($A67,'TC AO Data dump'!$A:$C,3,FALSE)),"",(VLOOKUP($A67,'TC AO Data dump'!$A:$C,3,FALSE)))</f>
        <v>Johnson, Thomas A</v>
      </c>
      <c r="C67" s="1" t="str">
        <f>IF(ISNA(VLOOKUP($A67,'TC AO Data dump'!$E:$G,3,FALSE)),"",(VLOOKUP($A67,'TC AO Data dump'!$E:$G,3,FALSE)))</f>
        <v>Brown, David A</v>
      </c>
      <c r="I67" s="46">
        <f t="shared" si="4"/>
        <v>1615</v>
      </c>
      <c r="J67" s="46">
        <f t="shared" si="4"/>
        <v>1630</v>
      </c>
      <c r="K67" s="49" t="s">
        <v>372</v>
      </c>
      <c r="L67" s="48">
        <v>16.25</v>
      </c>
    </row>
    <row r="68" spans="1:14" ht="13" x14ac:dyDescent="0.25">
      <c r="A68" s="1" t="s">
        <v>301</v>
      </c>
      <c r="B68" s="1" t="str">
        <f>IF(ISNA(VLOOKUP($A68,'TC AO Data dump'!$A:$C,3,FALSE)),"",(VLOOKUP($A68,'TC AO Data dump'!$A:$C,3,FALSE)))</f>
        <v>Cross, Brett A</v>
      </c>
      <c r="C68" s="1" t="str">
        <f>IF(ISNA(VLOOKUP($A68,'TC AO Data dump'!$E:$G,3,FALSE)),"",(VLOOKUP($A68,'TC AO Data dump'!$E:$G,3,FALSE)))</f>
        <v>Garcia, Raul O</v>
      </c>
      <c r="I68" s="46">
        <f t="shared" ref="I68:J83" si="5">IF(MOD(I67,100)=45,I67+55,I67+15)</f>
        <v>1630</v>
      </c>
      <c r="J68" s="46">
        <f t="shared" si="5"/>
        <v>1645</v>
      </c>
      <c r="K68" s="47" t="s">
        <v>377</v>
      </c>
      <c r="L68" s="48">
        <v>16.5</v>
      </c>
      <c r="N68" s="56"/>
    </row>
    <row r="69" spans="1:14" x14ac:dyDescent="0.25">
      <c r="A69" s="1" t="s">
        <v>304</v>
      </c>
      <c r="B69" s="1" t="str">
        <f>IF(ISNA(VLOOKUP($A69,'TC AO Data dump'!$A:$C,3,FALSE)),"",(VLOOKUP($A69,'TC AO Data dump'!$A:$C,3,FALSE)))</f>
        <v>Player, Michael B</v>
      </c>
      <c r="C69" s="1" t="str">
        <f>IF(ISNA(VLOOKUP($A69,'TC AO Data dump'!$E:$G,3,FALSE)),"",(VLOOKUP($A69,'TC AO Data dump'!$E:$G,3,FALSE)))</f>
        <v>Henley, Kathey J</v>
      </c>
      <c r="I69" s="46">
        <f t="shared" si="5"/>
        <v>1645</v>
      </c>
      <c r="J69" s="46">
        <f t="shared" si="5"/>
        <v>1700</v>
      </c>
      <c r="K69" s="47" t="s">
        <v>170</v>
      </c>
      <c r="L69" s="48">
        <v>16.75</v>
      </c>
      <c r="N69" s="55"/>
    </row>
    <row r="70" spans="1:14" ht="13" x14ac:dyDescent="0.25">
      <c r="A70" s="1" t="s">
        <v>307</v>
      </c>
      <c r="B70" s="1" t="str">
        <f>IF(ISNA(VLOOKUP($A70,'TC AO Data dump'!$A:$C,3,FALSE)),"",(VLOOKUP($A70,'TC AO Data dump'!$A:$C,3,FALSE)))</f>
        <v>Gray, Chester M</v>
      </c>
      <c r="C70" s="1" t="str">
        <f>IF(ISNA(VLOOKUP($A70,'TC AO Data dump'!$E:$G,3,FALSE)),"",(VLOOKUP($A70,'TC AO Data dump'!$E:$G,3,FALSE)))</f>
        <v>Oshiro, Caroline K</v>
      </c>
      <c r="I70" s="46">
        <f t="shared" si="5"/>
        <v>1700</v>
      </c>
      <c r="J70" s="46">
        <f t="shared" si="5"/>
        <v>1715</v>
      </c>
      <c r="K70" s="49" t="s">
        <v>53</v>
      </c>
      <c r="L70" s="48">
        <v>17</v>
      </c>
      <c r="N70" s="56"/>
    </row>
    <row r="71" spans="1:14" x14ac:dyDescent="0.25">
      <c r="A71" s="1" t="s">
        <v>311</v>
      </c>
      <c r="B71" s="1" t="str">
        <f>IF(ISNA(VLOOKUP($A71,'TC AO Data dump'!$A:$C,3,FALSE)),"",(VLOOKUP($A71,'TC AO Data dump'!$A:$C,3,FALSE)))</f>
        <v>Hass-Peters, Lisa M</v>
      </c>
      <c r="C71" s="1" t="str">
        <f>IF(ISNA(VLOOKUP($A71,'TC AO Data dump'!$E:$G,3,FALSE)),"",(VLOOKUP($A71,'TC AO Data dump'!$E:$G,3,FALSE)))</f>
        <v>Mazurczak, Gretchen R</v>
      </c>
      <c r="I71" s="46">
        <f t="shared" si="5"/>
        <v>1715</v>
      </c>
      <c r="J71" s="46">
        <f t="shared" si="5"/>
        <v>1730</v>
      </c>
      <c r="K71" s="47" t="s">
        <v>255</v>
      </c>
      <c r="L71" s="48">
        <v>17.25</v>
      </c>
      <c r="N71" s="55"/>
    </row>
    <row r="72" spans="1:14" x14ac:dyDescent="0.25">
      <c r="I72" s="46">
        <f t="shared" si="5"/>
        <v>1730</v>
      </c>
      <c r="J72" s="46">
        <f t="shared" si="5"/>
        <v>1745</v>
      </c>
      <c r="K72" s="47" t="s">
        <v>259</v>
      </c>
      <c r="L72" s="48">
        <v>17.5</v>
      </c>
      <c r="N72" s="55"/>
    </row>
    <row r="73" spans="1:14" x14ac:dyDescent="0.25">
      <c r="I73" s="46">
        <f t="shared" si="5"/>
        <v>1745</v>
      </c>
      <c r="J73" s="46">
        <f t="shared" si="5"/>
        <v>1800</v>
      </c>
      <c r="K73" s="47" t="s">
        <v>261</v>
      </c>
      <c r="L73" s="48">
        <v>17.75</v>
      </c>
      <c r="N73" s="55"/>
    </row>
    <row r="74" spans="1:14" x14ac:dyDescent="0.25">
      <c r="I74" s="46">
        <f t="shared" si="5"/>
        <v>1800</v>
      </c>
      <c r="J74" s="46">
        <f t="shared" si="5"/>
        <v>1815</v>
      </c>
      <c r="K74" s="47" t="s">
        <v>265</v>
      </c>
      <c r="L74" s="48">
        <v>18</v>
      </c>
      <c r="N74" s="55"/>
    </row>
    <row r="75" spans="1:14" x14ac:dyDescent="0.25">
      <c r="I75" s="46">
        <f t="shared" si="5"/>
        <v>1815</v>
      </c>
      <c r="J75" s="46">
        <f t="shared" si="5"/>
        <v>1830</v>
      </c>
      <c r="K75" s="47" t="s">
        <v>268</v>
      </c>
      <c r="L75" s="48">
        <v>18.25</v>
      </c>
      <c r="N75" s="55"/>
    </row>
    <row r="76" spans="1:14" x14ac:dyDescent="0.25">
      <c r="I76" s="46">
        <f t="shared" si="5"/>
        <v>1830</v>
      </c>
      <c r="J76" s="46">
        <f t="shared" si="5"/>
        <v>1845</v>
      </c>
      <c r="K76" s="47" t="s">
        <v>272</v>
      </c>
      <c r="L76" s="48">
        <v>18.5</v>
      </c>
      <c r="N76" s="55"/>
    </row>
    <row r="77" spans="1:14" x14ac:dyDescent="0.25">
      <c r="I77" s="46">
        <f t="shared" si="5"/>
        <v>1845</v>
      </c>
      <c r="J77" s="46">
        <f t="shared" si="5"/>
        <v>1900</v>
      </c>
      <c r="K77" s="47" t="s">
        <v>274</v>
      </c>
      <c r="L77" s="48">
        <v>18.75</v>
      </c>
      <c r="N77" s="55"/>
    </row>
    <row r="78" spans="1:14" x14ac:dyDescent="0.25">
      <c r="I78" s="46">
        <f t="shared" si="5"/>
        <v>1900</v>
      </c>
      <c r="J78" s="46">
        <f t="shared" si="5"/>
        <v>1915</v>
      </c>
      <c r="K78" s="47" t="s">
        <v>278</v>
      </c>
      <c r="L78" s="48">
        <v>19</v>
      </c>
      <c r="N78" s="55"/>
    </row>
    <row r="79" spans="1:14" x14ac:dyDescent="0.25">
      <c r="I79" s="46">
        <f t="shared" si="5"/>
        <v>1915</v>
      </c>
      <c r="J79" s="46">
        <f t="shared" si="5"/>
        <v>1930</v>
      </c>
      <c r="K79" s="47" t="s">
        <v>285</v>
      </c>
      <c r="L79" s="48">
        <v>19.25</v>
      </c>
      <c r="N79" s="55"/>
    </row>
    <row r="80" spans="1:14" x14ac:dyDescent="0.25">
      <c r="I80" s="46">
        <f t="shared" si="5"/>
        <v>1930</v>
      </c>
      <c r="J80" s="46">
        <f t="shared" si="5"/>
        <v>1945</v>
      </c>
      <c r="K80" s="47" t="s">
        <v>788</v>
      </c>
      <c r="L80" s="48">
        <v>19.5</v>
      </c>
    </row>
    <row r="81" spans="9:12" x14ac:dyDescent="0.25">
      <c r="I81" s="46">
        <f t="shared" si="5"/>
        <v>1945</v>
      </c>
      <c r="J81" s="46">
        <f t="shared" si="5"/>
        <v>2000</v>
      </c>
      <c r="K81" s="47" t="s">
        <v>170</v>
      </c>
      <c r="L81" s="48">
        <v>19.75</v>
      </c>
    </row>
    <row r="82" spans="9:12" ht="13" x14ac:dyDescent="0.25">
      <c r="I82" s="46">
        <f t="shared" si="5"/>
        <v>2000</v>
      </c>
      <c r="J82" s="46">
        <f t="shared" si="5"/>
        <v>2015</v>
      </c>
      <c r="K82" s="49" t="s">
        <v>51</v>
      </c>
      <c r="L82" s="48">
        <v>20</v>
      </c>
    </row>
    <row r="83" spans="9:12" x14ac:dyDescent="0.25">
      <c r="I83" s="46">
        <f t="shared" si="5"/>
        <v>2015</v>
      </c>
      <c r="J83" s="46">
        <f t="shared" si="5"/>
        <v>2030</v>
      </c>
      <c r="K83" s="47" t="s">
        <v>170</v>
      </c>
      <c r="L83" s="48">
        <v>20.25</v>
      </c>
    </row>
    <row r="84" spans="9:12" x14ac:dyDescent="0.25">
      <c r="I84" s="46">
        <f t="shared" ref="I84:J97" si="6">IF(MOD(I83,100)=45,I83+55,I83+15)</f>
        <v>2030</v>
      </c>
      <c r="J84" s="46">
        <f t="shared" si="6"/>
        <v>2045</v>
      </c>
      <c r="K84" s="47" t="s">
        <v>291</v>
      </c>
      <c r="L84" s="48">
        <v>20.5</v>
      </c>
    </row>
    <row r="85" spans="9:12" x14ac:dyDescent="0.25">
      <c r="I85" s="46">
        <f t="shared" si="6"/>
        <v>2045</v>
      </c>
      <c r="J85" s="46">
        <f t="shared" si="6"/>
        <v>2100</v>
      </c>
      <c r="K85" s="47" t="s">
        <v>295</v>
      </c>
      <c r="L85" s="48">
        <v>20.75</v>
      </c>
    </row>
    <row r="86" spans="9:12" x14ac:dyDescent="0.25">
      <c r="I86" s="46">
        <f t="shared" si="6"/>
        <v>2100</v>
      </c>
      <c r="J86" s="46">
        <f t="shared" si="6"/>
        <v>2115</v>
      </c>
      <c r="K86" s="47" t="s">
        <v>297</v>
      </c>
      <c r="L86" s="48">
        <v>21</v>
      </c>
    </row>
    <row r="87" spans="9:12" x14ac:dyDescent="0.25">
      <c r="I87" s="46">
        <f t="shared" si="6"/>
        <v>2115</v>
      </c>
      <c r="J87" s="46">
        <f t="shared" si="6"/>
        <v>2130</v>
      </c>
      <c r="K87" s="47" t="s">
        <v>67</v>
      </c>
      <c r="L87" s="48">
        <v>21.25</v>
      </c>
    </row>
    <row r="88" spans="9:12" x14ac:dyDescent="0.25">
      <c r="I88" s="46">
        <f t="shared" si="6"/>
        <v>2130</v>
      </c>
      <c r="J88" s="46">
        <f t="shared" si="6"/>
        <v>2145</v>
      </c>
      <c r="K88" s="47" t="s">
        <v>68</v>
      </c>
      <c r="L88" s="48">
        <v>21.5</v>
      </c>
    </row>
    <row r="89" spans="9:12" x14ac:dyDescent="0.25">
      <c r="I89" s="46">
        <f t="shared" si="6"/>
        <v>2145</v>
      </c>
      <c r="J89" s="46">
        <f t="shared" si="6"/>
        <v>2200</v>
      </c>
      <c r="K89" s="47" t="s">
        <v>306</v>
      </c>
      <c r="L89" s="48">
        <v>21.75</v>
      </c>
    </row>
    <row r="90" spans="9:12" x14ac:dyDescent="0.25">
      <c r="I90" s="46">
        <f t="shared" si="6"/>
        <v>2200</v>
      </c>
      <c r="J90" s="46">
        <f t="shared" si="6"/>
        <v>2215</v>
      </c>
      <c r="K90" s="47" t="s">
        <v>310</v>
      </c>
      <c r="L90" s="48">
        <v>22</v>
      </c>
    </row>
    <row r="91" spans="9:12" x14ac:dyDescent="0.25">
      <c r="I91" s="46">
        <f t="shared" si="6"/>
        <v>2215</v>
      </c>
      <c r="J91" s="46">
        <f t="shared" si="6"/>
        <v>2230</v>
      </c>
      <c r="K91" s="47" t="s">
        <v>787</v>
      </c>
      <c r="L91" s="48">
        <v>22.25</v>
      </c>
    </row>
    <row r="92" spans="9:12" x14ac:dyDescent="0.25">
      <c r="I92" s="46">
        <f t="shared" si="6"/>
        <v>2230</v>
      </c>
      <c r="J92" s="46">
        <f t="shared" si="6"/>
        <v>2245</v>
      </c>
      <c r="K92" s="47" t="s">
        <v>314</v>
      </c>
      <c r="L92" s="48">
        <v>22.5</v>
      </c>
    </row>
    <row r="93" spans="9:12" x14ac:dyDescent="0.25">
      <c r="I93" s="46">
        <f t="shared" si="6"/>
        <v>2245</v>
      </c>
      <c r="J93" s="46">
        <f t="shared" si="6"/>
        <v>2300</v>
      </c>
      <c r="K93" s="47" t="s">
        <v>315</v>
      </c>
      <c r="L93" s="48">
        <v>22.75</v>
      </c>
    </row>
    <row r="94" spans="9:12" x14ac:dyDescent="0.25">
      <c r="I94" s="46">
        <f t="shared" si="6"/>
        <v>2300</v>
      </c>
      <c r="J94" s="46">
        <f t="shared" si="6"/>
        <v>2315</v>
      </c>
      <c r="K94" s="47" t="s">
        <v>316</v>
      </c>
      <c r="L94" s="48">
        <v>23</v>
      </c>
    </row>
    <row r="95" spans="9:12" x14ac:dyDescent="0.25">
      <c r="I95" s="46">
        <f t="shared" si="6"/>
        <v>2315</v>
      </c>
      <c r="J95" s="46">
        <f t="shared" si="6"/>
        <v>2330</v>
      </c>
      <c r="K95" s="47" t="s">
        <v>317</v>
      </c>
      <c r="L95" s="48">
        <v>23.25</v>
      </c>
    </row>
    <row r="96" spans="9:12" ht="13" x14ac:dyDescent="0.25">
      <c r="I96" s="46">
        <f t="shared" si="6"/>
        <v>2330</v>
      </c>
      <c r="J96" s="46">
        <f t="shared" si="6"/>
        <v>2345</v>
      </c>
      <c r="K96" s="49" t="s">
        <v>54</v>
      </c>
      <c r="L96" s="48">
        <v>23.5</v>
      </c>
    </row>
    <row r="97" spans="9:12" x14ac:dyDescent="0.25">
      <c r="I97" s="46">
        <f t="shared" si="6"/>
        <v>2345</v>
      </c>
      <c r="J97" s="46">
        <f t="shared" si="6"/>
        <v>2400</v>
      </c>
      <c r="K97" s="47" t="s">
        <v>318</v>
      </c>
      <c r="L97" s="48">
        <v>23.75</v>
      </c>
    </row>
    <row r="98" spans="9:12" x14ac:dyDescent="0.25">
      <c r="K98" s="47" t="s">
        <v>59</v>
      </c>
      <c r="L98" s="48">
        <v>24</v>
      </c>
    </row>
    <row r="99" spans="9:12" x14ac:dyDescent="0.25">
      <c r="K99" s="47" t="s">
        <v>60</v>
      </c>
    </row>
    <row r="100" spans="9:12" x14ac:dyDescent="0.25">
      <c r="K100" s="47" t="s">
        <v>62</v>
      </c>
    </row>
    <row r="101" spans="9:12" x14ac:dyDescent="0.25">
      <c r="K101" s="47" t="s">
        <v>63</v>
      </c>
    </row>
    <row r="102" spans="9:12" x14ac:dyDescent="0.25">
      <c r="K102" s="47" t="s">
        <v>64</v>
      </c>
    </row>
    <row r="103" spans="9:12" x14ac:dyDescent="0.25">
      <c r="K103" s="47" t="s">
        <v>65</v>
      </c>
    </row>
    <row r="104" spans="9:12" x14ac:dyDescent="0.25">
      <c r="K104" s="47" t="s">
        <v>319</v>
      </c>
    </row>
    <row r="105" spans="9:12" x14ac:dyDescent="0.25">
      <c r="K105" s="47" t="s">
        <v>320</v>
      </c>
    </row>
    <row r="106" spans="9:12" x14ac:dyDescent="0.25">
      <c r="K106" s="47" t="s">
        <v>53</v>
      </c>
    </row>
    <row r="107" spans="9:12" x14ac:dyDescent="0.25">
      <c r="K107" s="47" t="s">
        <v>321</v>
      </c>
    </row>
    <row r="108" spans="9:12" ht="13" x14ac:dyDescent="0.25">
      <c r="K108" s="49" t="s">
        <v>49</v>
      </c>
    </row>
    <row r="109" spans="9:12" x14ac:dyDescent="0.25">
      <c r="K109" s="1" t="s">
        <v>821</v>
      </c>
    </row>
    <row r="110" spans="9:12" x14ac:dyDescent="0.25">
      <c r="K110" s="1" t="s">
        <v>819</v>
      </c>
    </row>
    <row r="111" spans="9:12" x14ac:dyDescent="0.25">
      <c r="K111" s="47" t="s">
        <v>808</v>
      </c>
    </row>
    <row r="112" spans="9:12" x14ac:dyDescent="0.25">
      <c r="K112" s="47" t="s">
        <v>813</v>
      </c>
    </row>
    <row r="113" spans="11:11" x14ac:dyDescent="0.25">
      <c r="K113" s="1" t="s">
        <v>812</v>
      </c>
    </row>
    <row r="114" spans="11:11" x14ac:dyDescent="0.25">
      <c r="K114" s="1" t="s">
        <v>817</v>
      </c>
    </row>
    <row r="115" spans="11:11" x14ac:dyDescent="0.25">
      <c r="K115" s="1" t="s">
        <v>820</v>
      </c>
    </row>
    <row r="116" spans="11:11" x14ac:dyDescent="0.25">
      <c r="K116" s="1" t="s">
        <v>818</v>
      </c>
    </row>
    <row r="117" spans="11:11" x14ac:dyDescent="0.25">
      <c r="K117" s="47" t="s">
        <v>809</v>
      </c>
    </row>
    <row r="118" spans="11:11" x14ac:dyDescent="0.25">
      <c r="K118" s="47" t="s">
        <v>810</v>
      </c>
    </row>
    <row r="119" spans="11:11" x14ac:dyDescent="0.25">
      <c r="K119" s="1" t="s">
        <v>811</v>
      </c>
    </row>
    <row r="120" spans="11:11" x14ac:dyDescent="0.25">
      <c r="K120" s="1" t="s">
        <v>814</v>
      </c>
    </row>
    <row r="121" spans="11:11" x14ac:dyDescent="0.25">
      <c r="K121" s="1" t="s">
        <v>815</v>
      </c>
    </row>
    <row r="122" spans="11:11" x14ac:dyDescent="0.25">
      <c r="K122" s="1" t="s">
        <v>816</v>
      </c>
    </row>
  </sheetData>
  <sortState xmlns:xlrd2="http://schemas.microsoft.com/office/spreadsheetml/2017/richdata2" ref="K109:K122">
    <sortCondition ref="K109:K122"/>
  </sortState>
  <mergeCells count="1">
    <mergeCell ref="N1:Q1"/>
  </mergeCells>
  <phoneticPr fontId="3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FY24</vt:lpstr>
      <vt:lpstr>On Call Calendar</vt:lpstr>
      <vt:lpstr>Instructions</vt:lpstr>
      <vt:lpstr>Justification Details</vt:lpstr>
      <vt:lpstr>TC AO Data dump</vt:lpstr>
      <vt:lpstr>List</vt:lpstr>
      <vt:lpstr>EndTimes</vt:lpstr>
      <vt:lpstr>'FY24'!Print_Area</vt:lpstr>
      <vt:lpstr>StartTimes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Lisa (HHS/ASPR)</dc:creator>
  <cp:lastModifiedBy>Lee, Lisa (HHS/ASPR)</cp:lastModifiedBy>
  <cp:lastPrinted>2023-08-19T15:08:28Z</cp:lastPrinted>
  <dcterms:created xsi:type="dcterms:W3CDTF">2022-09-17T17:05:41Z</dcterms:created>
  <dcterms:modified xsi:type="dcterms:W3CDTF">2023-11-01T00:33:03Z</dcterms:modified>
</cp:coreProperties>
</file>